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refdomain.local\Users\Home\M_Baumann\Desktop\"/>
    </mc:Choice>
  </mc:AlternateContent>
  <xr:revisionPtr revIDLastSave="0" documentId="8_{438DF5F5-4B09-4E10-8449-53A82F5619B0}" xr6:coauthVersionLast="47" xr6:coauthVersionMax="47" xr10:uidLastSave="{00000000-0000-0000-0000-000000000000}"/>
  <workbookProtection lockStructure="1"/>
  <bookViews>
    <workbookView xWindow="-120" yWindow="-120" windowWidth="38640" windowHeight="21240" xr2:uid="{C93AE408-D4A7-451C-91B6-7EBBB484B851}"/>
  </bookViews>
  <sheets>
    <sheet name="Fragebogen Stipendien" sheetId="5" r:id="rId1"/>
    <sheet name="Berechnung" sheetId="10" state="hidden" r:id="rId2"/>
    <sheet name="Anhang 1" sheetId="8" state="hidden" r:id="rId3"/>
    <sheet name="Anhang 2" sheetId="3" state="hidden" r:id="rId4"/>
    <sheet name="Zivilstand" sheetId="12" state="hidden" r:id="rId5"/>
  </sheets>
  <definedNames>
    <definedName name="_xlnm.Print_Area" localSheetId="1">Berechnung!$A:$F</definedName>
    <definedName name="_xlnm.Print_Area" localSheetId="0">'Fragebogen Stipendien'!$A$1:$F$99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0" l="1"/>
  <c r="D55" i="10"/>
  <c r="A4" i="8" l="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2" i="8"/>
  <c r="A3" i="8"/>
  <c r="F57" i="10"/>
  <c r="F56" i="10"/>
  <c r="F55" i="10"/>
  <c r="A6" i="3"/>
  <c r="A7" i="3"/>
  <c r="A8" i="3"/>
  <c r="A9" i="3"/>
  <c r="A10" i="3"/>
  <c r="A11" i="3"/>
  <c r="A12" i="3"/>
  <c r="A13" i="3"/>
  <c r="A14" i="3"/>
  <c r="A15" i="3"/>
  <c r="A16" i="3"/>
  <c r="A17" i="3"/>
  <c r="A18" i="3"/>
  <c r="A19" i="3"/>
  <c r="A20" i="3"/>
  <c r="A5" i="3"/>
  <c r="F51" i="10" s="1"/>
  <c r="C10" i="10" l="1"/>
  <c r="F49" i="10"/>
  <c r="F54" i="10"/>
  <c r="F50" i="10"/>
  <c r="F48" i="10"/>
  <c r="D45" i="10"/>
  <c r="F45" i="10" s="1"/>
  <c r="D44" i="10"/>
  <c r="F44" i="10" s="1"/>
  <c r="D43" i="10"/>
  <c r="F43" i="10" s="1"/>
  <c r="E1" i="5" l="1"/>
  <c r="E10" i="10"/>
  <c r="B41" i="10"/>
  <c r="F41" i="10" s="1"/>
  <c r="B40" i="10"/>
  <c r="F40" i="10" s="1"/>
  <c r="B29" i="10"/>
  <c r="E29" i="10" s="1"/>
  <c r="C24" i="10"/>
  <c r="E27" i="10" s="1"/>
  <c r="B23" i="10"/>
  <c r="E26" i="10" s="1"/>
  <c r="A61" i="10"/>
  <c r="E31" i="10" l="1"/>
  <c r="F31" i="10" s="1"/>
  <c r="F60" i="10"/>
  <c r="F16" i="3" l="1"/>
  <c r="F11" i="3"/>
  <c r="F6" i="3"/>
  <c r="D49" i="5"/>
  <c r="D57" i="5"/>
  <c r="E57" i="5"/>
  <c r="E49" i="5"/>
  <c r="F12" i="3" l="1"/>
  <c r="C16" i="10"/>
  <c r="F19" i="10" s="1"/>
  <c r="E8" i="10"/>
  <c r="E12" i="10" l="1"/>
  <c r="B15" i="10" s="1"/>
  <c r="F18" i="10" s="1"/>
  <c r="F34" i="10" s="1"/>
  <c r="F61" i="10" s="1"/>
  <c r="F6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Wyss Roger</author>
  </authors>
  <commentList>
    <comment ref="C1" authorId="0" shapeId="0" xr:uid="{9ECFF416-4F3F-452D-A749-FFEC50C987A2}">
      <text>
        <r>
          <rPr>
            <b/>
            <sz val="9"/>
            <color indexed="81"/>
            <rFont val="Segoe UI"/>
            <family val="2"/>
          </rPr>
          <t>Wyss Roger:</t>
        </r>
        <r>
          <rPr>
            <sz val="9"/>
            <color indexed="81"/>
            <rFont val="Segoe UI"/>
            <family val="2"/>
          </rPr>
          <t xml:space="preserve">
</t>
        </r>
      </text>
    </comment>
  </commentList>
</comments>
</file>

<file path=xl/sharedStrings.xml><?xml version="1.0" encoding="utf-8"?>
<sst xmlns="http://schemas.openxmlformats.org/spreadsheetml/2006/main" count="332" uniqueCount="289">
  <si>
    <t>Gesuchsteller:in</t>
  </si>
  <si>
    <t>Partner:in</t>
  </si>
  <si>
    <r>
      <t>·</t>
    </r>
    <r>
      <rPr>
        <sz val="7"/>
        <rFont val="Times New Roman"/>
        <family val="1"/>
      </rPr>
      <t xml:space="preserve">       </t>
    </r>
    <r>
      <rPr>
        <sz val="16"/>
        <rFont val="Arial"/>
        <family val="2"/>
      </rPr>
      <t>Lohnausweis/Lohnabrechnungen Bewerber/in, Ehegatte/in, Partner/in</t>
    </r>
  </si>
  <si>
    <r>
      <t>·</t>
    </r>
    <r>
      <rPr>
        <sz val="7"/>
        <rFont val="Times New Roman"/>
        <family val="1"/>
      </rPr>
      <t xml:space="preserve">       </t>
    </r>
    <r>
      <rPr>
        <sz val="16"/>
        <rFont val="Arial"/>
        <family val="2"/>
      </rPr>
      <t xml:space="preserve">Stipendien-Entscheid Kanton </t>
    </r>
  </si>
  <si>
    <r>
      <t>·</t>
    </r>
    <r>
      <rPr>
        <sz val="7"/>
        <rFont val="Times New Roman"/>
        <family val="1"/>
      </rPr>
      <t xml:space="preserve">       </t>
    </r>
    <r>
      <rPr>
        <sz val="16"/>
        <rFont val="Arial"/>
        <family val="2"/>
      </rPr>
      <t xml:space="preserve">Studienbescheinigung Uni / Schule </t>
    </r>
  </si>
  <si>
    <t>Beilagen</t>
  </si>
  <si>
    <t>Ort, Datum:</t>
  </si>
  <si>
    <t>Der/Die Gesuchsteller/in:</t>
  </si>
  <si>
    <t>Bemerkungen</t>
  </si>
  <si>
    <t>Adresse:</t>
  </si>
  <si>
    <t>Finanzinstitut:</t>
  </si>
  <si>
    <t>IBAN:</t>
  </si>
  <si>
    <t xml:space="preserve">Bank- oder Postkonto: </t>
  </si>
  <si>
    <t/>
  </si>
  <si>
    <t>bis</t>
  </si>
  <si>
    <t>vom</t>
  </si>
  <si>
    <t>Monate</t>
  </si>
  <si>
    <t>Jahre</t>
  </si>
  <si>
    <t>Davon sind bereits absolviert:</t>
  </si>
  <si>
    <t>Wie lange dauert das Studium?</t>
  </si>
  <si>
    <t>Ausbildungsplatz, Ort:</t>
  </si>
  <si>
    <t>Unterhaltspflicht gegenüber Kindern:</t>
  </si>
  <si>
    <t>Andere:</t>
  </si>
  <si>
    <t>C</t>
  </si>
  <si>
    <t>B</t>
  </si>
  <si>
    <t>A</t>
  </si>
  <si>
    <t>Art der Aufenthaltsbewilligung</t>
  </si>
  <si>
    <t>Nationalität (ausländische Staatsangehörige):</t>
  </si>
  <si>
    <t>E-Mail:</t>
  </si>
  <si>
    <t>Tel.-Nr.:</t>
  </si>
  <si>
    <t xml:space="preserve">Strasse/PLZ/Ort: </t>
  </si>
  <si>
    <t xml:space="preserve">ledig </t>
  </si>
  <si>
    <t>Zivilstand:</t>
  </si>
  <si>
    <t>Geburtsdatum:</t>
  </si>
  <si>
    <t>Name und Vorname:</t>
  </si>
  <si>
    <t>Personalien Gesuchsteller/in</t>
  </si>
  <si>
    <t>- Beruf mit Abschluss (Eidg. Berufsattest EBA, Eidg. Fähigkeitsausweis EFZ, Berufsmaturität)</t>
  </si>
  <si>
    <t>- Erststudium (Certificate of Advanced Studies CAS)</t>
  </si>
  <si>
    <t>Letzter Berufs- /Studienabschluss</t>
  </si>
  <si>
    <t>- Berufsabschluss</t>
  </si>
  <si>
    <t>- Studienabschluss</t>
  </si>
  <si>
    <r>
      <t>·</t>
    </r>
    <r>
      <rPr>
        <sz val="7"/>
        <rFont val="Times New Roman"/>
        <family val="1"/>
      </rPr>
      <t xml:space="preserve">       </t>
    </r>
    <r>
      <rPr>
        <sz val="16"/>
        <rFont val="Arial"/>
        <family val="2"/>
      </rPr>
      <t>Nachweis Berufsausbildung / Erststudium (Art. 2)</t>
    </r>
  </si>
  <si>
    <t>CHF</t>
  </si>
  <si>
    <t>Einkünfte aus Renten und Pensionskassen inkl. Waisenrenten für minderjährige Kinder (Ziff. 2.22)</t>
  </si>
  <si>
    <t>Erwerbsersatzleistungen aus Arbeitslosenversicherung (ALV), Erwerbsausfallentschädigung (EO), Taggelder aus Kranken, Invaliden-, Unfall- oder Militärversicherung (Ziff. 2.23)</t>
  </si>
  <si>
    <t>Nettoeinkünfte aus Grundstücken / Liegenschaften inkl. Eigenmietwert selbst bewohnter Liegenschaften (Ziff. 7)</t>
  </si>
  <si>
    <t>Nettoeinkommen aus unselbstständiger oder selbstständiger Erwerbstätigkeit sowie Nettoeinkommen aus Ausbildungsverhältnis wie bspw. Praktikum, Vikariat (Ziff. 2.21 und 9). Als Nettoeinkommen gilt der Bruttolohn nach Abzug der Beiträge an AHV/IV/EO/ALV/NBUV und Beiträge an die Berufliche Vorsorge (2. Säule).</t>
  </si>
  <si>
    <t>Alle übrigen Einkünfte der gesuchstellenden Person während der Bemessungsperiode werden ebenfalls als Einnahmen angerechnet, sofern diese im Einzelfall jährlich mehr als CHF 3'000.00 betragen. Darunter fallen insbesondere auch Stipendien. Nicht als Einkünfte gelten Sozialhilfeleistungen und Hilflosenentschädigungen sowie Einnahmen, die von Kindern der gesuchstellenden Person oder einer Person gemäss Art. 8, die in einer beitragsberechtigenden Ausbildung steht, erzielt werden oder für diese bestimmt sind (Ziff. 2.25)</t>
  </si>
  <si>
    <r>
      <t xml:space="preserve">Anrechenbare eigenes Vermögen der gesuchstellenden Person (Art. 7 Stipendienverordnung)
</t>
    </r>
    <r>
      <rPr>
        <sz val="16"/>
        <rFont val="Arial"/>
        <family val="2"/>
      </rPr>
      <t>Die nachfolgende Definition von "Vermögen" entspricht der steuerrechtlichen Definition gemäss Steuereklärung für natürliche Personen des Kantons Bern (Ziff. 3, 4.1, 4.3 und 7 der Steuereklärung). Angerechnet wird das Nettovermögen. Das Nettovermögen berechnet sich aus dem Bruttovermögen nach Abzug der Schulden der gesuchstellenden Person bei Beginn der Bemessungsperiode.</t>
    </r>
  </si>
  <si>
    <r>
      <t xml:space="preserve">Das </t>
    </r>
    <r>
      <rPr>
        <b/>
        <sz val="16"/>
        <rFont val="Arial"/>
        <family val="2"/>
      </rPr>
      <t xml:space="preserve">Bruttovermögen </t>
    </r>
    <r>
      <rPr>
        <sz val="16"/>
        <rFont val="Arial"/>
        <family val="2"/>
      </rPr>
      <t>setzt sich aus dem gesamten Vermögen zusammen. Dazu zählen namentlich Sparhefte, Spar-, Lohn-, Post-, Festgeldkonten, Geldmarktbuchforderungen, Kassenscheine, Obligationen, Aktien, Barschaft, Grundstücke/Liegenschaften, Fahrzeuge, Wertgegenstände, Sammlungen usw. (Ziff. 3, 4.1 und 7). Selbstbewohnte Liegenschaften werden nicht dem Bruttovermögen zugerechnet.</t>
    </r>
  </si>
  <si>
    <t>Die Bemessungsperiode dauert vom Ersten des Monats, in dem das Ausbildungsjahr beginnt, bis zum Letzten des Monats, der dem neuen Ausbildungsjahr vorangeht (Art. 9 Reglement). Die Angaben sind durch entsprechende Dokumente zu belegen. Bspw. mit Lohnausweis(en), Rentenbescheinigung, Unterhaltsvertrag, Bankauszüge, Schuldscheine etc.)</t>
  </si>
  <si>
    <r>
      <rPr>
        <b/>
        <sz val="16"/>
        <rFont val="Arial"/>
        <family val="2"/>
      </rPr>
      <t>Schulden</t>
    </r>
    <r>
      <rPr>
        <sz val="16"/>
        <rFont val="Arial"/>
        <family val="2"/>
      </rPr>
      <t xml:space="preserve"> werden anerkannt, soweit diese belegt sind (Schuldanerkennung,- Kontoauszüge, Hypotheken, Darlehensverträge etc.(Ziff. 4.3 und 7). Hypotheken auf selbstbewohnten Liegenschaften können nicht vom Bruttovermögen in Abzug gebracht werden.</t>
    </r>
  </si>
  <si>
    <t>Finanzielle Verhältnisse  ab Bemessungsperiode</t>
  </si>
  <si>
    <r>
      <t xml:space="preserve">Anrechenbare Einkommen der gesuchstellenden Person (Art. 6 und Art. 8 Stipendienverordnung)
</t>
    </r>
    <r>
      <rPr>
        <sz val="16"/>
        <rFont val="Arial"/>
        <family val="2"/>
      </rPr>
      <t>Die nachfolgende Definition von "Einkommen" entspricht der steuerrechtlichen Definition gemäss Steuereklärung für natürliche Personen des Kantons Bern (Ziff. 2.21 - 2.25, 7 und 9 der Steuereklärung)</t>
    </r>
  </si>
  <si>
    <t>Total anrechebares eigenes Einkommen (Art. 6 Abs. 3 und Art. 8 Abs. 3 Stipendienverordnung)</t>
  </si>
  <si>
    <t>Total anrechenbares Nettovermögen (Art. 7 Abs. 4 und Art. 8 Abs. 3 Stipendienverordnung)</t>
  </si>
  <si>
    <t>Erhaltene Unterhaltsbeiträge / Alimente inklusive Anteil für minderjährige Kinder unter der elterlichen Sorge der gesuchstellenden Person (Ziff. 2.24). Bei nach gerichtlicher Trennung oder im Rahmen einer vorsorglichen Massnahme getrennt Lebenden gilt der vom Gericht festgelegte oder genehmigte Unterhaltsbeitrag als zumutbarer Beitrag der Partnerin oder des Partners (Art. 8 Abs. 5 Stipendienverordnung)</t>
  </si>
  <si>
    <t>Grundbedarf</t>
  </si>
  <si>
    <t>Wohnkosten</t>
  </si>
  <si>
    <t xml:space="preserve">Grundbedarf und Wohnkosten </t>
  </si>
  <si>
    <t xml:space="preserve">Berufsausbildung / Erststudium (Mindestanforderung nach Art. 2 Stipendienverordnung) </t>
  </si>
  <si>
    <t>Einkommen Gesuchsteller:in</t>
  </si>
  <si>
    <t>Einkommen Partner:in</t>
  </si>
  <si>
    <t>Angaben Gesuchsteller:in müssen 12 Monaten entsprechen</t>
  </si>
  <si>
    <t>Anrechnung Fiktives Einkommen</t>
  </si>
  <si>
    <t>Weitere Kosten der gesuchstellenden Person</t>
  </si>
  <si>
    <t>Krankheits-, behinderungs- und unfallbedingte Kosten</t>
  </si>
  <si>
    <t>Krankheits-, behinderungs- und unfallbedingte Kosten, effektiv bis max. CHF 10'000 pro Jahr</t>
  </si>
  <si>
    <t xml:space="preserve">Kosten für Drittbeetreuung der Kindern; effektiv bis max. CHF 10'100 pro Jahr </t>
  </si>
  <si>
    <t>Behördlich genehmigte oder gerichtlcih festgelegte Unterhaltsbeiträge, sofern sie bezahlt werden; effektiv pro Jahr</t>
  </si>
  <si>
    <t>Basis</t>
  </si>
  <si>
    <t>Anzahl unterhaltspflichtige Kinder</t>
  </si>
  <si>
    <t>Anrechenbares Nettovermögen; davon 1/10 als Einkommen anrechenbar</t>
  </si>
  <si>
    <t>Total Einkommen für 12 Monate</t>
  </si>
  <si>
    <t>Anerkannte Lebens- und Ausbildungskosten</t>
  </si>
  <si>
    <t>Fehlbetragsberechnung</t>
  </si>
  <si>
    <t>Alleinstehend, eigener Haushalt</t>
  </si>
  <si>
    <t>Alleinstehend, nicht eigener Haushalt</t>
  </si>
  <si>
    <t>1.1.1</t>
  </si>
  <si>
    <t>1.2</t>
  </si>
  <si>
    <t>Zweipersonenhaushalt</t>
  </si>
  <si>
    <t>1.3</t>
  </si>
  <si>
    <t>Dreipersonenhaushalt</t>
  </si>
  <si>
    <t>Vierpersonenhaushalt</t>
  </si>
  <si>
    <t>Fünfpersonenhaushalt</t>
  </si>
  <si>
    <t>Sechspersonenhaushalt</t>
  </si>
  <si>
    <t>1.6</t>
  </si>
  <si>
    <t>1.7</t>
  </si>
  <si>
    <t>Siebenpersonenhaushalt</t>
  </si>
  <si>
    <t>2</t>
  </si>
  <si>
    <t>2.1</t>
  </si>
  <si>
    <t>Einpersonenhaushalt, eigener Haushalt</t>
  </si>
  <si>
    <t>2.1.1</t>
  </si>
  <si>
    <t>Einpersonenhaushalt, nicht eigener Haushalt</t>
  </si>
  <si>
    <t>2.2</t>
  </si>
  <si>
    <t>Fünf- und Mehrpersonenhaushalt</t>
  </si>
  <si>
    <t>2.3</t>
  </si>
  <si>
    <t>2.4</t>
  </si>
  <si>
    <t>2.5</t>
  </si>
  <si>
    <t>Ziff Anhang 2</t>
  </si>
  <si>
    <t>Kosten für medizinische Grundversorgung</t>
  </si>
  <si>
    <t>Erwachsene Person ab 26. Altersjahr</t>
  </si>
  <si>
    <t>Anzahl:</t>
  </si>
  <si>
    <t>3</t>
  </si>
  <si>
    <t>3.1</t>
  </si>
  <si>
    <t>Pro erwachsene Person (ab 26. Altersjahr)</t>
  </si>
  <si>
    <t>3.2</t>
  </si>
  <si>
    <t>3.3</t>
  </si>
  <si>
    <t>4</t>
  </si>
  <si>
    <t>Ausbildungskosten der gesuchstellenden Person</t>
  </si>
  <si>
    <t>4.1</t>
  </si>
  <si>
    <t>Auslagen Lehrmittel</t>
  </si>
  <si>
    <t>4.2</t>
  </si>
  <si>
    <t>Schul- und Studiengebühren (sofern nicht durch Dritte getragen)</t>
  </si>
  <si>
    <t>4.3</t>
  </si>
  <si>
    <t xml:space="preserve">Verpflegungskosten </t>
  </si>
  <si>
    <t>4.4</t>
  </si>
  <si>
    <t>Reisekosten</t>
  </si>
  <si>
    <t>5</t>
  </si>
  <si>
    <t>Weiter Kosten der gesuchstellenden Person</t>
  </si>
  <si>
    <t>Inegrationszulage</t>
  </si>
  <si>
    <t>Krankheits-, behinderungs- und unfallbedingte Kosten; efefktiv</t>
  </si>
  <si>
    <t>5.3</t>
  </si>
  <si>
    <t>Kosten für Drittbetreuung von Kindern; Höchsttarif</t>
  </si>
  <si>
    <t>Pro Kind (bis und mit 18. Altersjahr) sofern keine Anfrechnung nach Ziff. 5.4</t>
  </si>
  <si>
    <t>Lehrmittel</t>
  </si>
  <si>
    <t>Schul- und Studiengebühren</t>
  </si>
  <si>
    <t>Verpflegungkosten</t>
  </si>
  <si>
    <t xml:space="preserve">Ausbildungskosten </t>
  </si>
  <si>
    <t>Integrationszulage</t>
  </si>
  <si>
    <t>Kosten Drittbetreuung der Kinder</t>
  </si>
  <si>
    <t>Unterhaltsbeiträge</t>
  </si>
  <si>
    <t>effektiv</t>
  </si>
  <si>
    <t>Wenn durch Dritte getragen = 0</t>
  </si>
  <si>
    <t>5.1</t>
  </si>
  <si>
    <t>5.2</t>
  </si>
  <si>
    <t>effektiv, max. CHF</t>
  </si>
  <si>
    <t xml:space="preserve">effektiv, max. CHF </t>
  </si>
  <si>
    <t>pauschal</t>
  </si>
  <si>
    <t>Total anerkannte Lebens- und Ausbildungskosten</t>
  </si>
  <si>
    <t>Fehlbetrag für 12 Monate</t>
  </si>
  <si>
    <t>Faktor gem. Anhang 1</t>
  </si>
  <si>
    <t>Pro junge erwachsene Person (19. bis und mit 25. Altersjahr) sofern keine Anrechnung nach Ziff. 5.4.</t>
  </si>
  <si>
    <t>1.4</t>
  </si>
  <si>
    <t>1.5</t>
  </si>
  <si>
    <t>Grundbedarf gem. Anhang 2: Anerkannte Lebens- und Ausbildungskosten</t>
  </si>
  <si>
    <t>Wohnkosten gem. Anhang 2:Anerkannte Lebens- und Ausbildungskosten</t>
  </si>
  <si>
    <t>Pos.</t>
  </si>
  <si>
    <t>Bezeichnung der Ausbildung</t>
  </si>
  <si>
    <t>Beschreibung Berufsziel</t>
  </si>
  <si>
    <t>Ausbildungsstätte</t>
  </si>
  <si>
    <t>Faktor gem. Anhang 3 Ziff. 21</t>
  </si>
  <si>
    <t>Katechetische Ausbildung</t>
  </si>
  <si>
    <t xml:space="preserve">Katechet:in </t>
  </si>
  <si>
    <t>RefModula</t>
  </si>
  <si>
    <t>Ausbildungsdauer 3 – 6 Jahre. Insgesamt 120 Kurstage. Arbeitsaufwand inkl. Vor- und Nachbereitung, Praktika und schriftliche Leistungsnachweise 2560h</t>
  </si>
  <si>
    <t>·       Bei 3 Jahren durchschnittlich 850h pro Jahr 40%</t>
  </si>
  <si>
    <t>1.1.2</t>
  </si>
  <si>
    <t>·       Bei 4 Jahren durchschnittlich 640h pro Jahr 30%</t>
  </si>
  <si>
    <t>1.1.3</t>
  </si>
  <si>
    <t>·       Bei 5 Jahren durchschnittlich 510h pro Jahr 25%</t>
  </si>
  <si>
    <t>1.1.4</t>
  </si>
  <si>
    <t>·       Bei 6 Jahren durchschnittlich 430h pro Jahr 20%</t>
  </si>
  <si>
    <t>Katechet:in (meist mit Doppelbeauftragung als SD, weil der Fachausweis Katechetik/Jugendarbeit innerhalb des Hauptstudiums erworben wird)</t>
  </si>
  <si>
    <t>TDS Aarau</t>
  </si>
  <si>
    <t>Bildungsgang Katechetin / Katechet mit Fachausweis ForModula</t>
  </si>
  <si>
    <t>Katechet:in/Religionslehrperson (Beauftragung zum kat. Amt ohne Berechtigung für Konfirmationsarbeit und Konfirmation)</t>
  </si>
  <si>
    <t>OekModula</t>
  </si>
  <si>
    <t>Ausbildungsdauer 3–5 Jahre; 9 Pflicht- und 2 Wahlpflichtmodule, insg. 1210 Lernstunden</t>
  </si>
  <si>
    <t>1.3.1</t>
  </si>
  <si>
    <t>Bei 3 Jahren durchschnittlich 400h pro Jahr 20%</t>
  </si>
  <si>
    <t>1.3.2</t>
  </si>
  <si>
    <t>Bei 4 Jahren durchschnittlich 300h pro Jahr 15%</t>
  </si>
  <si>
    <t>1.3.3</t>
  </si>
  <si>
    <t>Bei 5 Jahren durchschnittlich 240h pro Jahr 10%</t>
  </si>
  <si>
    <t>Formation catéchétique</t>
  </si>
  <si>
    <t>Catéchète professionnel-le</t>
  </si>
  <si>
    <t>Catéchèse francophone, im Fokus Kirche Refbejuso angesiedelt.</t>
  </si>
  <si>
    <t>Ausbildungsdauer 2–6 Jahre. 20 Module (ca. 420h Präsenzzeit und 380h Selbststudium), 3 Praktika (ca. 250h), insg.1050h</t>
  </si>
  <si>
    <t>1.4.1</t>
  </si>
  <si>
    <t>Bei 2 Jahren durchschnittlich 500h pro Jahr 25%</t>
  </si>
  <si>
    <t>1.4.2</t>
  </si>
  <si>
    <t>Bei 3 Jahren durchschnittlich 350h pro Jahr 15%</t>
  </si>
  <si>
    <t>1.4.3</t>
  </si>
  <si>
    <t>Bei 4 Jahren durchschnittlich 260h pro Jahr 10%</t>
  </si>
  <si>
    <t>1.4.4</t>
  </si>
  <si>
    <t>Bei 5 Jahren durchschnittlich 210h pro Jahr 10%</t>
  </si>
  <si>
    <t>1.4.5</t>
  </si>
  <si>
    <t>Bei 6 Jahren durchschnittlich 175h pro Jahr 10%</t>
  </si>
  <si>
    <t>Parrer:in</t>
  </si>
  <si>
    <t>Theologische Fakultät der Uni Bern und weitere Universitäten</t>
  </si>
  <si>
    <t>Studium 100 %.</t>
  </si>
  <si>
    <t>2.1.2</t>
  </si>
  <si>
    <t>Vorbereitung an kirchlichen Maturitätsschulen für das Theologiestudium an den Universitäten Bern und Basel.</t>
  </si>
  <si>
    <t xml:space="preserve">Campus Muristalden AG; Kirchlich-Theologische Schule (KTS) </t>
  </si>
  <si>
    <t>Studium 100 % (Vollzeitausbildung)</t>
  </si>
  <si>
    <t>Pfarrer:in</t>
  </si>
  <si>
    <t>Theologische Fakultät der Uni Bern</t>
  </si>
  <si>
    <t>2.3.1</t>
  </si>
  <si>
    <t>2.3.2</t>
  </si>
  <si>
    <t>Gemeindeanimatorinnen und Gemeindeanimatoren HF</t>
  </si>
  <si>
    <t>Höhere Fachschule für Gemeindeanimation HF, hfg, Luzern ARTISET</t>
  </si>
  <si>
    <t>3.2.1</t>
  </si>
  <si>
    <t>3.2.2</t>
  </si>
  <si>
    <t xml:space="preserve">Kirchlich-Theologische Qualifikation in Verbindung mit einer staatlich ankerkannten sozialfachlichen Ausbildung (Niveau HF/FH) </t>
  </si>
  <si>
    <t>Sozialdiakon:in</t>
  </si>
  <si>
    <t xml:space="preserve">RefModula, </t>
  </si>
  <si>
    <t>Module: 9 oder 10, mit oder ohne Gottesdiensterlaubnis, berufsbegleitend, Dauer i.R. 2 bis 4 Jahre</t>
  </si>
  <si>
    <t>3.3.1</t>
  </si>
  <si>
    <t>Höhere Fachschule Theologie-Diakonie-Soziales (TDS) in Aarau</t>
  </si>
  <si>
    <t>WB: Dauer mind. 1 Jahr, Erfahrung zeigt: Dauer i.R. 2-3 Jahre</t>
  </si>
  <si>
    <t>3.3.2</t>
  </si>
  <si>
    <t>Theologiekurs für Erwachsene; Fokus Theologie, evang. Theologiekurs Zürich</t>
  </si>
  <si>
    <t>Kurs: Dauer 3 Jahre (1 pro Woche abends), Anerkennung neu: mit 1 zusätzlichen Modul in Zürich.</t>
  </si>
  <si>
    <t> Null * Mindesteinkommen = NULL bei 100 % Studium ist NULL korrekt (daher ist Faktor 1 nicht korrekt 1*70‘000 = 70‘000</t>
  </si>
  <si>
    <t xml:space="preserve"> Nach bisher = 50 % des effektiv erzielten Einkommens. </t>
  </si>
  <si>
    <t>Für welche Ausbildung gem. Anhang 1 wünschen Sie ein Stipendium?</t>
  </si>
  <si>
    <t>- Zusätzlich pro unterhaltsberechtigtes Kind</t>
  </si>
  <si>
    <t xml:space="preserve"> -Freibetrag Gesuchstellende Person</t>
  </si>
  <si>
    <t>- Freibetrag Partner:in</t>
  </si>
  <si>
    <t>Wenn im Konkubinat, seit wann</t>
  </si>
  <si>
    <t xml:space="preserve">Nettovermögen Gesuchsteller:in </t>
  </si>
  <si>
    <t>Nettovermögen Partner:in</t>
  </si>
  <si>
    <t>Vermögen</t>
  </si>
  <si>
    <t xml:space="preserve">Einkomen </t>
  </si>
  <si>
    <t xml:space="preserve">Einkommen Gesuchsteller:in </t>
  </si>
  <si>
    <t>Anrechenbar Gesuchsteller:in (höherer Betrag)</t>
  </si>
  <si>
    <t xml:space="preserve">Gesuch um Stipendien oder Darlehen für das Studienjahr </t>
  </si>
  <si>
    <t xml:space="preserve"> /</t>
  </si>
  <si>
    <t>Kanton</t>
  </si>
  <si>
    <t>Zeitaufwand Ausbildung inkl. Selbststudium in % eines Beschäftigungsgrads von 100 % (42 Stunden p/Woche oder 2184 Stunden brutto pro Jahr). 
Angabe pro Ausbildungsmodell, bspw. Vollzeit, Teilzeit oder berufsbegleitend</t>
  </si>
  <si>
    <t>Katechetische Ausbildung; 4 Jahre</t>
  </si>
  <si>
    <t>Katechetische Ausbildung; 3 Jahre</t>
  </si>
  <si>
    <t>Katechetische Ausbildung; 5 Jahre</t>
  </si>
  <si>
    <t>Katechetische Ausbildung; 6 Jahre</t>
  </si>
  <si>
    <t>In Doppelbeauftragung als SD und Kat vgl. unten. Nur Fachausweis Katechetik:
82 Credits &gt;&gt;&gt; 2460h während 3 Jahren, 40-50% Zeitaufwand inkl. Praktika</t>
  </si>
  <si>
    <t>Fachausweis Katechetik/Jugendarbeit; TDS Aarau</t>
  </si>
  <si>
    <t>Bildungsgang Katechetin / Katechet mit Fachausweis ForModula; 3 Jahre</t>
  </si>
  <si>
    <t>Bildungsgang Katechetin / Katechet mit Fachausweis ForModula; 4 Jahre</t>
  </si>
  <si>
    <t>Bildungsgang Katechetin / Katechet mit Fachausweis ForModula; 5 Jahre</t>
  </si>
  <si>
    <t>Formation catéchétique, 2 Jahre</t>
  </si>
  <si>
    <t>Formation catéchétique, 3 Jahre</t>
  </si>
  <si>
    <t>Formation catéchétique, 4 Jahre</t>
  </si>
  <si>
    <t>Formation catéchétique, 5 Jahre</t>
  </si>
  <si>
    <t>Formation catéchétique, 6 Jahre</t>
  </si>
  <si>
    <t>Studiengang Monofach Theologie auf den Stufen Bachelor und Master, Berufsrichtung Pfarrerin/Pfarrer, an anerkannten evangelisch-theologischen Fakultäten, 50 % - Teilzeitvikariat</t>
  </si>
  <si>
    <t>Studiengang Monofach Theologie auf den Stufen Bachelor und Master, Berufsrichtung Pfarrerin/Pfarrer, an anerkannten evangelisch-theologischen Fakultäten; 80 % - Teilzeitvikariat</t>
  </si>
  <si>
    <t>Kirchlich-theologische Maturitätsschule; Vollzeitausbildung</t>
  </si>
  <si>
    <t>Intensivstudium Theologie für Akademikerinnen und Akademiker mit Berufsziel Pfarramt (inklusiv Lernvikariat, welches als Teil des Intensivstudiums im Anschluss an die theologische Universitätsausbildung absolviert wird), Vollzeitstudium</t>
  </si>
  <si>
    <t>Studiengang Monofach Theologie auf den Stufen Bachelor und Master, Berufsrichtung Pfarrerin/Pfarrer, an anerkannten evangelisch-theologischen Fakultäten; Vollzeitstudium</t>
  </si>
  <si>
    <t>Intensivstudium Theologie für Akademikerinnen und Akademiker mit Berufsziel Pfarramt (inklusiv Lernvikariat, welches als Teil des Intensivstudiums im Anschluss an die theologische Universitätsausbildung absolviert wird); 50 % - Teilzeitvikariat</t>
  </si>
  <si>
    <t>Intensivstudium Theologie für Akademikerinnen und Akademiker mit Berufsziel Pfarramt (inklusiv Lernvikariat, welches als Teil des Intensivstudiums im Anschluss an die theologische Universitätsausbildung absolviert wird), Vollzeitstudium; 80 % - Teilzeitvikariat</t>
  </si>
  <si>
    <t>Sozialfachliche und kirchlich-theologische Ausbildung integriert in eine Diplomausbildung (Doppelte Qualifikation); Integrierte Ausbildung</t>
  </si>
  <si>
    <t>Sozialdiakonin/Sozialdiakon' mit integriertem Diplom 'Gemeindeanimatorin/Gemeindeanimator HF</t>
  </si>
  <si>
    <t xml:space="preserve">Ausbildungsdauer i.R. 4 Jahre (ein Vollzeitstudium gibt es nicht mehr). Mind. 50% Studium (40% Unterricht, 10% Selbststudium), max. 50% Arbeit als Sozialdiakon:in in Ausbildung möglich (kein Praktikum), Lohn als Sozialdiakon:in i.A. zwischen CHF 2’000.- bis CHF 2'500.- </t>
  </si>
  <si>
    <t>Sozialfachliche Ausbildung (ohne kirchlich-theologische Ausbildung); 4 Jahre</t>
  </si>
  <si>
    <t>Studium: 3- bis 4-jährige Ausbildung, be-rufsbegleitend,
Das berufsintegrierte Studium mit berufs-spezifischer Vorbildung wie zum Bei-spiel FaBe dauert 3 Jahre und beinhaltet 3‘600 Lernstunden (6 Semester).</t>
  </si>
  <si>
    <t xml:space="preserve">Sozialfachliche Ausbildung mit kirchlich-Theologische Qualifikation in Verbindung mit einer staatlich ankerkannten sozialfachlichen Ausbildung (Niveau HF/FH) </t>
  </si>
  <si>
    <t>Sozialfachliche Ausbildung (ohne kirchlich-theologische Ausbildung), 3 Jahre</t>
  </si>
  <si>
    <t>Zahlungsverbindung</t>
  </si>
  <si>
    <r>
      <t>·</t>
    </r>
    <r>
      <rPr>
        <sz val="7"/>
        <rFont val="Times New Roman"/>
        <family val="1"/>
      </rPr>
      <t xml:space="preserve">       </t>
    </r>
    <r>
      <rPr>
        <sz val="16"/>
        <rFont val="Arial"/>
        <family val="2"/>
      </rPr>
      <t>aktuellste Steuerveranlagung für Staats- &amp; Gemeindesteuern Bewerber/in, Ehegatte/in, Partner/in</t>
    </r>
  </si>
  <si>
    <r>
      <rPr>
        <u/>
        <sz val="16"/>
        <rFont val="Arial"/>
        <family val="2"/>
      </rPr>
      <t>Rückfragen an</t>
    </r>
    <r>
      <rPr>
        <sz val="16"/>
        <rFont val="Arial"/>
        <family val="2"/>
      </rPr>
      <t xml:space="preserve">: Nicole Bonnemain, Team Finanzen, Stipendien , Tel. 031 340 24 24/55 (Mo., Di. und Do.) </t>
    </r>
  </si>
  <si>
    <t xml:space="preserve">Ich bestätige mit meiner Unterschrift die Richtigkeit meiner Angaben und verpflichte mich, alle Änderungen zu den in diesem Fragebogen getroffenen Angaben unverzüglich mitzuteilen. Von den rechtlichen Grundlagen (Stipendienreglement und Stipendienverordnung), namentlich von Art. 12a - 12j Rückerstattung der Stipendien, habe ich Kenntnis genommen. </t>
  </si>
  <si>
    <t>2.1.3</t>
  </si>
  <si>
    <t>50%-Teilzeitvikariat, das 26 Monate dauert  (es wird nur das effektive Einkommen angerechnet)</t>
  </si>
  <si>
    <t>80%-Teilzeitvikariat, das 18 Monate dauert (es wird nur das effektive Einkommen angerechnet)</t>
  </si>
  <si>
    <t>2.3.3</t>
  </si>
  <si>
    <t>80%-Teilzeitvikariat, das 18 Monate dauert  (es wird nur das effektive Einkommen angerechnet)</t>
  </si>
  <si>
    <t>Das berufsintegrierte Studium ohne berufsspezifische Vorbildung dauert 4 Jahre, beinhaltet 5400 Lernstunden (8 Semester). Ausbildungsdauer i.R 4 Jahre, da gemeinsames Curriculum (ohne kirchl- theol.A.) wie Sozialdiakon:in s.o</t>
  </si>
  <si>
    <t>3.3.3</t>
  </si>
  <si>
    <r>
      <t>·</t>
    </r>
    <r>
      <rPr>
        <sz val="7"/>
        <rFont val="Times New Roman"/>
        <family val="1"/>
      </rPr>
      <t xml:space="preserve">       </t>
    </r>
    <r>
      <rPr>
        <sz val="16"/>
        <rFont val="Arial"/>
        <family val="2"/>
      </rPr>
      <t>Familienschein mit allen Kindern</t>
    </r>
  </si>
  <si>
    <t>Anzahl Jugendliche vom 19. bis und mit 25. Altersjahr</t>
  </si>
  <si>
    <t>Anzahl Kinder bis und mit 18. Altersjahr</t>
  </si>
  <si>
    <t>Anzahl Erwachsene Person ab 26. Altersjahr im gleichen Haushalt</t>
  </si>
  <si>
    <t>Konkubinat</t>
  </si>
  <si>
    <t>in eingetragener Partnerschaft</t>
  </si>
  <si>
    <t>verwitwet</t>
  </si>
  <si>
    <t>geschieden</t>
  </si>
  <si>
    <t>getrennt</t>
  </si>
  <si>
    <t>verheiratet</t>
  </si>
  <si>
    <t>Zivilstand</t>
  </si>
  <si>
    <t xml:space="preserve">Formulartext </t>
  </si>
  <si>
    <t>1.1  Alleinstehend, eigener Haushalt</t>
  </si>
  <si>
    <t>2.1  Einpersonenhaushalt, eigener Haushalt</t>
  </si>
  <si>
    <t>Formulartext</t>
  </si>
  <si>
    <t>Theologie</t>
  </si>
  <si>
    <t>Formulartext2</t>
  </si>
  <si>
    <t>1.1</t>
  </si>
  <si>
    <t>1.4.4  Formation catéchétique, 5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</si>
</sst>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yyyy"/>
  </numFmts>
  <fonts count="29" x14ac:knownFonts="1">
    <font>
      <sz val="10"/>
      <color theme="1"/>
      <name val="Arial"/>
      <family val="2"/>
    </font>
    <font>
      <b/>
      <sz val="10"/>
      <color theme="1"/>
      <name val="Arial"/>
      <family val="2"/>
    </font>
    <font>
      <sz val="11"/>
      <name val="Calibri"/>
      <family val="2"/>
    </font>
    <font>
      <sz val="16"/>
      <name val="Calibri"/>
      <family val="2"/>
    </font>
    <font>
      <sz val="16"/>
      <name val="Symbol"/>
      <family val="1"/>
      <charset val="2"/>
    </font>
    <font>
      <sz val="7"/>
      <name val="Times New Roman"/>
      <family val="1"/>
    </font>
    <font>
      <sz val="16"/>
      <name val="Arial"/>
      <family val="2"/>
    </font>
    <font>
      <b/>
      <u/>
      <sz val="16"/>
      <name val="Arial"/>
      <family val="2"/>
    </font>
    <font>
      <u/>
      <sz val="16"/>
      <name val="Arial"/>
      <family val="2"/>
    </font>
    <font>
      <u/>
      <sz val="16"/>
      <name val="Calibri"/>
      <family val="2"/>
    </font>
    <font>
      <b/>
      <sz val="16"/>
      <name val="Arial"/>
      <family val="2"/>
    </font>
    <font>
      <i/>
      <sz val="16"/>
      <name val="Arial"/>
      <family val="2"/>
    </font>
    <font>
      <i/>
      <sz val="14"/>
      <name val="Arial"/>
      <family val="2"/>
    </font>
    <font>
      <sz val="20"/>
      <name val="Calibri"/>
      <family val="2"/>
    </font>
    <font>
      <b/>
      <sz val="20"/>
      <name val="Arial"/>
      <family val="2"/>
    </font>
    <font>
      <b/>
      <sz val="18"/>
      <name val="Arial"/>
      <family val="2"/>
    </font>
    <font>
      <b/>
      <sz val="16"/>
      <name val="Calibri"/>
      <family val="2"/>
    </font>
    <font>
      <i/>
      <sz val="10"/>
      <color theme="1"/>
      <name val="Arial"/>
      <family val="2"/>
    </font>
    <font>
      <b/>
      <sz val="16"/>
      <color theme="1"/>
      <name val="Arial"/>
      <family val="2"/>
    </font>
    <font>
      <sz val="10"/>
      <color rgb="FFFF0000"/>
      <name val="Arial"/>
      <family val="2"/>
    </font>
    <font>
      <b/>
      <sz val="18"/>
      <color theme="1"/>
      <name val="Arial"/>
      <family val="2"/>
    </font>
    <font>
      <sz val="9"/>
      <color indexed="81"/>
      <name val="Segoe UI"/>
      <family val="2"/>
    </font>
    <font>
      <b/>
      <sz val="9"/>
      <color indexed="81"/>
      <name val="Segoe UI"/>
      <family val="2"/>
    </font>
    <font>
      <sz val="18"/>
      <name val="Calibri"/>
      <family val="2"/>
    </font>
    <font>
      <sz val="10"/>
      <name val="Arial"/>
      <family val="2"/>
    </font>
    <font>
      <b/>
      <sz val="11"/>
      <color theme="1"/>
      <name val="Arial"/>
      <family val="2"/>
    </font>
    <font>
      <sz val="12"/>
      <name val="Arial"/>
      <family val="2"/>
    </font>
    <font>
      <b/>
      <sz val="12"/>
      <name val="Arial"/>
      <family val="2"/>
    </font>
    <font>
      <b/>
      <u/>
      <sz val="12"/>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61">
    <xf numFmtId="0" fontId="0" fillId="0" borderId="0" xfId="0"/>
    <xf numFmtId="0" fontId="1" fillId="0" borderId="0" xfId="0" applyFont="1"/>
    <xf numFmtId="0" fontId="3" fillId="0" borderId="0" xfId="1" applyFont="1" applyAlignment="1">
      <alignment horizontal="left"/>
    </xf>
    <xf numFmtId="49" fontId="6" fillId="0" borderId="0" xfId="1" applyNumberFormat="1" applyFont="1" applyAlignment="1">
      <alignment horizontal="left" vertical="center"/>
    </xf>
    <xf numFmtId="0" fontId="6" fillId="0" borderId="0" xfId="1" applyFont="1" applyAlignment="1">
      <alignment vertical="center"/>
    </xf>
    <xf numFmtId="0" fontId="6" fillId="0" borderId="0" xfId="1" applyFont="1" applyAlignment="1">
      <alignment horizontal="left"/>
    </xf>
    <xf numFmtId="0" fontId="6" fillId="0" borderId="0" xfId="1" applyFont="1" applyAlignment="1">
      <alignment horizontal="left" vertical="top"/>
    </xf>
    <xf numFmtId="0" fontId="6" fillId="0" borderId="13" xfId="1" applyFont="1" applyBorder="1" applyAlignment="1">
      <alignment horizontal="left"/>
    </xf>
    <xf numFmtId="0" fontId="6" fillId="0" borderId="13" xfId="1" applyFont="1" applyBorder="1" applyAlignment="1">
      <alignment horizontal="left" vertical="center"/>
    </xf>
    <xf numFmtId="0" fontId="6" fillId="0" borderId="0" xfId="1" applyFont="1" applyAlignment="1">
      <alignment horizontal="left" vertical="center"/>
    </xf>
    <xf numFmtId="0" fontId="6" fillId="0" borderId="3" xfId="1" applyFont="1" applyBorder="1" applyAlignment="1">
      <alignment horizontal="left"/>
    </xf>
    <xf numFmtId="0" fontId="6" fillId="0" borderId="3" xfId="1" applyFont="1" applyBorder="1" applyAlignment="1">
      <alignment horizontal="left" vertical="center"/>
    </xf>
    <xf numFmtId="0" fontId="6" fillId="0" borderId="0" xfId="1" applyFont="1" applyAlignment="1">
      <alignment horizontal="center"/>
    </xf>
    <xf numFmtId="0" fontId="6" fillId="0" borderId="0" xfId="1" applyFont="1" applyAlignment="1">
      <alignment vertical="top"/>
    </xf>
    <xf numFmtId="0" fontId="10" fillId="0" borderId="0" xfId="1" applyFont="1" applyAlignment="1">
      <alignment horizontal="left"/>
    </xf>
    <xf numFmtId="0" fontId="13" fillId="0" borderId="0" xfId="1" applyFont="1" applyAlignment="1">
      <alignment horizontal="left"/>
    </xf>
    <xf numFmtId="49" fontId="6" fillId="0" borderId="0" xfId="1" quotePrefix="1" applyNumberFormat="1" applyFont="1" applyAlignment="1">
      <alignment vertical="center"/>
    </xf>
    <xf numFmtId="0" fontId="12" fillId="0" borderId="0" xfId="1" applyFont="1" applyAlignment="1">
      <alignment horizontal="left" vertical="top"/>
    </xf>
    <xf numFmtId="0" fontId="11" fillId="0" borderId="0" xfId="1" applyFont="1" applyAlignment="1">
      <alignment horizontal="left" vertical="top"/>
    </xf>
    <xf numFmtId="164" fontId="10" fillId="3" borderId="0" xfId="1" applyNumberFormat="1" applyFont="1" applyFill="1" applyAlignment="1">
      <alignment horizontal="right"/>
    </xf>
    <xf numFmtId="0" fontId="3" fillId="3" borderId="0" xfId="1" applyFont="1" applyFill="1" applyAlignment="1">
      <alignment horizontal="left"/>
    </xf>
    <xf numFmtId="0" fontId="16" fillId="0" borderId="0" xfId="1" applyFont="1" applyAlignment="1">
      <alignment horizontal="left"/>
    </xf>
    <xf numFmtId="0" fontId="10" fillId="0" borderId="0" xfId="1" applyFont="1" applyAlignment="1">
      <alignment horizontal="left" vertical="top" wrapText="1"/>
    </xf>
    <xf numFmtId="0" fontId="6" fillId="0" borderId="3" xfId="1" applyFont="1" applyBorder="1" applyAlignment="1">
      <alignment horizontal="left" vertical="top" wrapText="1"/>
    </xf>
    <xf numFmtId="0" fontId="0" fillId="0" borderId="3" xfId="0" applyBorder="1" applyAlignment="1">
      <alignment horizontal="left" vertical="top"/>
    </xf>
    <xf numFmtId="0" fontId="6" fillId="0" borderId="0" xfId="1" applyFont="1" applyAlignment="1">
      <alignment horizontal="left" wrapText="1"/>
    </xf>
    <xf numFmtId="49" fontId="6" fillId="0" borderId="0" xfId="1" applyNumberFormat="1" applyFont="1" applyAlignment="1">
      <alignment vertical="center" wrapText="1"/>
    </xf>
    <xf numFmtId="1" fontId="6" fillId="0" borderId="0" xfId="1" applyNumberFormat="1" applyFont="1" applyAlignment="1">
      <alignment horizontal="right"/>
    </xf>
    <xf numFmtId="0" fontId="10" fillId="0" borderId="0" xfId="1" applyFont="1" applyAlignment="1">
      <alignment horizontal="left" vertical="center"/>
    </xf>
    <xf numFmtId="0" fontId="7" fillId="0" borderId="0" xfId="1" applyFont="1" applyAlignment="1">
      <alignment horizontal="left"/>
    </xf>
    <xf numFmtId="4" fontId="0" fillId="0" borderId="0" xfId="0" applyNumberFormat="1"/>
    <xf numFmtId="0" fontId="0" fillId="0" borderId="0" xfId="0" applyAlignment="1">
      <alignment wrapText="1"/>
    </xf>
    <xf numFmtId="49" fontId="0" fillId="0" borderId="0" xfId="0" applyNumberFormat="1"/>
    <xf numFmtId="49" fontId="1" fillId="0" borderId="0" xfId="0" applyNumberFormat="1" applyFont="1"/>
    <xf numFmtId="4" fontId="1" fillId="0" borderId="0" xfId="0" applyNumberFormat="1" applyFont="1"/>
    <xf numFmtId="0" fontId="6" fillId="0" borderId="0" xfId="1" applyFont="1" applyAlignment="1">
      <alignment vertical="top" wrapText="1"/>
    </xf>
    <xf numFmtId="0" fontId="6" fillId="0" borderId="5" xfId="1" applyFont="1" applyBorder="1" applyAlignment="1">
      <alignment horizontal="left" vertical="center"/>
    </xf>
    <xf numFmtId="1" fontId="6" fillId="0" borderId="0" xfId="1" applyNumberFormat="1" applyFont="1" applyAlignment="1">
      <alignment horizontal="right" vertical="center"/>
    </xf>
    <xf numFmtId="0" fontId="3" fillId="0" borderId="0" xfId="1" applyFont="1" applyAlignment="1">
      <alignment horizontal="left" vertical="center"/>
    </xf>
    <xf numFmtId="164" fontId="10" fillId="0" borderId="13" xfId="1" applyNumberFormat="1" applyFont="1" applyBorder="1" applyAlignment="1">
      <alignment horizontal="left"/>
    </xf>
    <xf numFmtId="164" fontId="10" fillId="0" borderId="14" xfId="1" applyNumberFormat="1" applyFont="1" applyBorder="1" applyAlignment="1">
      <alignment horizontal="left"/>
    </xf>
    <xf numFmtId="164" fontId="10" fillId="0" borderId="3" xfId="1" applyNumberFormat="1" applyFont="1" applyBorder="1" applyAlignment="1">
      <alignment horizontal="left"/>
    </xf>
    <xf numFmtId="0" fontId="15" fillId="0" borderId="0" xfId="1" applyFont="1" applyAlignment="1">
      <alignment horizontal="center" vertical="top"/>
    </xf>
    <xf numFmtId="0" fontId="13" fillId="0" borderId="0" xfId="1" applyFont="1" applyAlignment="1">
      <alignment horizontal="center"/>
    </xf>
    <xf numFmtId="0" fontId="20" fillId="0" borderId="0" xfId="0" applyFont="1"/>
    <xf numFmtId="165" fontId="14" fillId="0" borderId="0" xfId="1" applyNumberFormat="1" applyFont="1"/>
    <xf numFmtId="0" fontId="23" fillId="0" borderId="0" xfId="1" applyFont="1" applyAlignment="1">
      <alignment horizontal="center"/>
    </xf>
    <xf numFmtId="0" fontId="23" fillId="0" borderId="0" xfId="1" applyFont="1" applyAlignment="1">
      <alignment horizontal="left"/>
    </xf>
    <xf numFmtId="0" fontId="15" fillId="0" borderId="0" xfId="1" applyFont="1" applyAlignment="1">
      <alignment horizontal="left"/>
    </xf>
    <xf numFmtId="1" fontId="1" fillId="0" borderId="0" xfId="0" applyNumberFormat="1" applyFont="1"/>
    <xf numFmtId="49" fontId="0" fillId="0" borderId="0" xfId="0" applyNumberFormat="1" applyAlignment="1">
      <alignment horizontal="right" vertical="top"/>
    </xf>
    <xf numFmtId="0" fontId="0" fillId="0" borderId="0" xfId="0" applyAlignment="1">
      <alignment vertical="top" wrapText="1"/>
    </xf>
    <xf numFmtId="4" fontId="0" fillId="0" borderId="0" xfId="0" applyNumberFormat="1" applyAlignment="1">
      <alignment vertical="top"/>
    </xf>
    <xf numFmtId="0" fontId="0" fillId="0" borderId="0" xfId="0" applyAlignment="1">
      <alignment vertical="top"/>
    </xf>
    <xf numFmtId="4" fontId="0" fillId="0" borderId="0" xfId="0" applyNumberFormat="1" applyAlignment="1">
      <alignment horizontal="right" vertical="top"/>
    </xf>
    <xf numFmtId="49" fontId="0" fillId="0" borderId="0" xfId="0" applyNumberFormat="1" applyAlignment="1">
      <alignment horizontal="left" vertical="top"/>
    </xf>
    <xf numFmtId="49" fontId="3" fillId="0" borderId="0" xfId="1" applyNumberFormat="1" applyFont="1" applyAlignment="1">
      <alignment horizontal="left"/>
    </xf>
    <xf numFmtId="49" fontId="2" fillId="0" borderId="0" xfId="1" applyNumberFormat="1" applyAlignment="1">
      <alignment horizontal="left"/>
    </xf>
    <xf numFmtId="0" fontId="4" fillId="0" borderId="0" xfId="1" applyFont="1" applyAlignment="1">
      <alignment horizontal="left" vertical="center" indent="1"/>
    </xf>
    <xf numFmtId="0" fontId="10" fillId="0" borderId="0" xfId="1" applyFont="1" applyAlignment="1">
      <alignment horizontal="left" wrapText="1"/>
    </xf>
    <xf numFmtId="0" fontId="24" fillId="0" borderId="0" xfId="1" applyFont="1" applyAlignment="1">
      <alignment vertical="center"/>
    </xf>
    <xf numFmtId="0" fontId="24" fillId="0" borderId="0" xfId="1" applyFont="1" applyAlignment="1">
      <alignment horizontal="left" vertical="center" wrapText="1"/>
    </xf>
    <xf numFmtId="0" fontId="24" fillId="0" borderId="0" xfId="1" applyFont="1" applyAlignment="1">
      <alignment vertical="center" wrapText="1"/>
    </xf>
    <xf numFmtId="0" fontId="25" fillId="0" borderId="0" xfId="0" applyFont="1"/>
    <xf numFmtId="0" fontId="0" fillId="0" borderId="0" xfId="0" applyAlignment="1">
      <alignment horizontal="left"/>
    </xf>
    <xf numFmtId="0" fontId="20" fillId="6" borderId="0" xfId="0" applyFont="1" applyFill="1" applyProtection="1">
      <protection locked="0"/>
    </xf>
    <xf numFmtId="0" fontId="18" fillId="0" borderId="0" xfId="0" applyFont="1"/>
    <xf numFmtId="0" fontId="1" fillId="5" borderId="0" xfId="0" applyFont="1" applyFill="1"/>
    <xf numFmtId="0" fontId="0" fillId="5" borderId="0" xfId="0" applyFill="1"/>
    <xf numFmtId="0" fontId="1" fillId="0" borderId="3" xfId="0" applyFont="1" applyBorder="1"/>
    <xf numFmtId="0" fontId="17" fillId="0" borderId="0" xfId="0" applyFont="1"/>
    <xf numFmtId="3" fontId="0" fillId="0" borderId="0" xfId="0" applyNumberFormat="1"/>
    <xf numFmtId="4" fontId="0" fillId="0" borderId="3" xfId="0" applyNumberFormat="1" applyBorder="1"/>
    <xf numFmtId="0" fontId="0" fillId="0" borderId="0" xfId="0" quotePrefix="1"/>
    <xf numFmtId="0" fontId="0" fillId="0" borderId="3" xfId="0" applyBorder="1"/>
    <xf numFmtId="4" fontId="0" fillId="5" borderId="0" xfId="0" applyNumberFormat="1" applyFill="1"/>
    <xf numFmtId="4" fontId="19" fillId="0" borderId="0" xfId="0" applyNumberFormat="1" applyFont="1"/>
    <xf numFmtId="4" fontId="1" fillId="5" borderId="13" xfId="0" applyNumberFormat="1" applyFont="1" applyFill="1" applyBorder="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right"/>
    </xf>
    <xf numFmtId="0" fontId="0" fillId="0" borderId="0" xfId="0" applyAlignment="1">
      <alignment horizontal="left" wrapText="1" indent="1"/>
    </xf>
    <xf numFmtId="1" fontId="0" fillId="0" borderId="0" xfId="0" applyNumberFormat="1"/>
    <xf numFmtId="49" fontId="0" fillId="0" borderId="0" xfId="0" applyNumberFormat="1" applyAlignment="1">
      <alignment horizontal="right"/>
    </xf>
    <xf numFmtId="4" fontId="1" fillId="0" borderId="3" xfId="0" applyNumberFormat="1" applyFont="1" applyBorder="1"/>
    <xf numFmtId="4" fontId="1" fillId="0" borderId="13" xfId="0" applyNumberFormat="1" applyFont="1" applyBorder="1"/>
    <xf numFmtId="4" fontId="0" fillId="0" borderId="0" xfId="0" applyNumberFormat="1" applyProtection="1">
      <protection locked="0"/>
    </xf>
    <xf numFmtId="14" fontId="26" fillId="2" borderId="3" xfId="1" applyNumberFormat="1" applyFont="1" applyFill="1" applyBorder="1" applyAlignment="1" applyProtection="1">
      <alignment horizontal="right" vertical="center"/>
      <protection locked="0"/>
    </xf>
    <xf numFmtId="0" fontId="26" fillId="2" borderId="13" xfId="1" applyFont="1" applyFill="1" applyBorder="1" applyAlignment="1" applyProtection="1">
      <alignment horizontal="left"/>
      <protection locked="0"/>
    </xf>
    <xf numFmtId="1" fontId="26" fillId="4" borderId="3" xfId="1" applyNumberFormat="1" applyFont="1" applyFill="1" applyBorder="1" applyAlignment="1" applyProtection="1">
      <alignment horizontal="right" vertical="center"/>
      <protection locked="0"/>
    </xf>
    <xf numFmtId="1" fontId="26" fillId="4" borderId="3" xfId="1" applyNumberFormat="1" applyFont="1" applyFill="1" applyBorder="1" applyAlignment="1" applyProtection="1">
      <alignment horizontal="right"/>
      <protection locked="0"/>
    </xf>
    <xf numFmtId="0" fontId="26" fillId="2" borderId="13" xfId="1" applyFont="1" applyFill="1" applyBorder="1" applyAlignment="1" applyProtection="1">
      <alignment horizontal="right" vertical="center"/>
      <protection locked="0"/>
    </xf>
    <xf numFmtId="14" fontId="26" fillId="2" borderId="3" xfId="1" applyNumberFormat="1" applyFont="1" applyFill="1" applyBorder="1" applyProtection="1">
      <protection locked="0"/>
    </xf>
    <xf numFmtId="0" fontId="26" fillId="2" borderId="13" xfId="1" applyFont="1" applyFill="1" applyBorder="1" applyAlignment="1" applyProtection="1">
      <alignment horizontal="right"/>
      <protection locked="0"/>
    </xf>
    <xf numFmtId="164" fontId="26" fillId="2" borderId="15" xfId="1" applyNumberFormat="1" applyFont="1" applyFill="1" applyBorder="1" applyAlignment="1" applyProtection="1">
      <alignment horizontal="right"/>
      <protection locked="0"/>
    </xf>
    <xf numFmtId="164" fontId="26" fillId="2" borderId="18" xfId="1" applyNumberFormat="1" applyFont="1" applyFill="1" applyBorder="1" applyAlignment="1" applyProtection="1">
      <alignment horizontal="right"/>
      <protection locked="0"/>
    </xf>
    <xf numFmtId="164" fontId="26" fillId="2" borderId="16" xfId="1" applyNumberFormat="1" applyFont="1" applyFill="1" applyBorder="1" applyAlignment="1" applyProtection="1">
      <alignment horizontal="right"/>
      <protection locked="0"/>
    </xf>
    <xf numFmtId="164" fontId="26" fillId="2" borderId="19" xfId="1" applyNumberFormat="1" applyFont="1" applyFill="1" applyBorder="1" applyAlignment="1" applyProtection="1">
      <alignment horizontal="right"/>
      <protection locked="0"/>
    </xf>
    <xf numFmtId="164" fontId="26" fillId="2" borderId="3" xfId="1" applyNumberFormat="1" applyFont="1" applyFill="1" applyBorder="1" applyAlignment="1" applyProtection="1">
      <alignment horizontal="right"/>
      <protection locked="0"/>
    </xf>
    <xf numFmtId="164" fontId="26" fillId="2" borderId="21" xfId="1" applyNumberFormat="1" applyFont="1" applyFill="1" applyBorder="1" applyAlignment="1" applyProtection="1">
      <alignment horizontal="right"/>
      <protection locked="0"/>
    </xf>
    <xf numFmtId="164" fontId="27" fillId="0" borderId="14" xfId="1" applyNumberFormat="1" applyFont="1" applyBorder="1" applyAlignment="1">
      <alignment horizontal="right"/>
    </xf>
    <xf numFmtId="164" fontId="26" fillId="2" borderId="20" xfId="1" applyNumberFormat="1" applyFont="1" applyFill="1" applyBorder="1" applyAlignment="1" applyProtection="1">
      <alignment horizontal="right"/>
      <protection locked="0"/>
    </xf>
    <xf numFmtId="164" fontId="26" fillId="2" borderId="17" xfId="1" applyNumberFormat="1" applyFont="1" applyFill="1" applyBorder="1" applyAlignment="1" applyProtection="1">
      <alignment horizontal="right"/>
      <protection locked="0"/>
    </xf>
    <xf numFmtId="164" fontId="27" fillId="0" borderId="13" xfId="1" applyNumberFormat="1" applyFont="1" applyBorder="1" applyAlignment="1">
      <alignment horizontal="right"/>
    </xf>
    <xf numFmtId="164" fontId="27" fillId="0" borderId="3" xfId="1" applyNumberFormat="1" applyFont="1" applyBorder="1" applyAlignment="1">
      <alignment horizontal="right"/>
    </xf>
    <xf numFmtId="4" fontId="26" fillId="2" borderId="3" xfId="1" applyNumberFormat="1" applyFont="1" applyFill="1" applyBorder="1" applyAlignment="1" applyProtection="1">
      <alignment horizontal="right"/>
      <protection locked="0"/>
    </xf>
    <xf numFmtId="4" fontId="26" fillId="2" borderId="13" xfId="1" applyNumberFormat="1" applyFont="1" applyFill="1" applyBorder="1" applyAlignment="1" applyProtection="1">
      <alignment horizontal="right"/>
      <protection locked="0"/>
    </xf>
    <xf numFmtId="0" fontId="6" fillId="0" borderId="0" xfId="1" applyFont="1" applyAlignment="1">
      <alignment horizontal="right"/>
    </xf>
    <xf numFmtId="0" fontId="26" fillId="2" borderId="13" xfId="1" applyFont="1" applyFill="1" applyBorder="1" applyAlignment="1" applyProtection="1">
      <alignment horizontal="left" vertical="center"/>
      <protection locked="0"/>
    </xf>
    <xf numFmtId="0" fontId="3" fillId="0" borderId="0" xfId="1" applyFont="1" applyAlignment="1">
      <alignment vertical="center" wrapText="1"/>
    </xf>
    <xf numFmtId="0" fontId="0" fillId="0" borderId="0" xfId="0" applyAlignment="1">
      <alignment vertical="center" wrapText="1"/>
    </xf>
    <xf numFmtId="0" fontId="26" fillId="2" borderId="0" xfId="1" applyFont="1" applyFill="1" applyAlignment="1" applyProtection="1">
      <alignment horizontal="left" vertical="center" wrapText="1"/>
      <protection locked="0"/>
    </xf>
    <xf numFmtId="0" fontId="8" fillId="0" borderId="0" xfId="1" applyFont="1" applyAlignment="1">
      <alignment horizontal="left" vertical="top"/>
    </xf>
    <xf numFmtId="0" fontId="3" fillId="0" borderId="0" xfId="1" applyFont="1" applyAlignment="1">
      <alignment horizontal="center"/>
    </xf>
    <xf numFmtId="0" fontId="6" fillId="0" borderId="0" xfId="1" applyFont="1" applyAlignment="1">
      <alignment horizontal="left" vertical="top" wrapText="1"/>
    </xf>
    <xf numFmtId="0" fontId="12" fillId="0" borderId="0" xfId="1" applyFont="1" applyAlignment="1">
      <alignment horizontal="left" vertical="top"/>
    </xf>
    <xf numFmtId="0" fontId="11" fillId="0" borderId="0" xfId="1" applyFont="1" applyAlignment="1">
      <alignment horizontal="left" vertical="top"/>
    </xf>
    <xf numFmtId="0" fontId="6" fillId="0" borderId="0" xfId="1" applyFont="1" applyAlignment="1">
      <alignment horizontal="left"/>
    </xf>
    <xf numFmtId="0" fontId="6" fillId="2" borderId="0" xfId="1" applyFont="1" applyFill="1" applyAlignment="1" applyProtection="1">
      <alignment horizontal="left" vertical="top"/>
      <protection locked="0"/>
    </xf>
    <xf numFmtId="0" fontId="6" fillId="0" borderId="0" xfId="1" applyFont="1" applyAlignment="1">
      <alignment horizontal="center" vertical="top"/>
    </xf>
    <xf numFmtId="0" fontId="9" fillId="0" borderId="0" xfId="1" applyFont="1" applyAlignment="1">
      <alignment horizontal="center" vertical="top"/>
    </xf>
    <xf numFmtId="0" fontId="7" fillId="0" borderId="0" xfId="1" applyFont="1" applyAlignment="1">
      <alignment horizontal="left" vertical="top"/>
    </xf>
    <xf numFmtId="0" fontId="10" fillId="0" borderId="0" xfId="1" applyFont="1" applyAlignment="1">
      <alignment horizontal="center"/>
    </xf>
    <xf numFmtId="49" fontId="10" fillId="0" borderId="13" xfId="1" applyNumberFormat="1" applyFont="1" applyBorder="1" applyAlignment="1">
      <alignment horizontal="left" wrapText="1"/>
    </xf>
    <xf numFmtId="49" fontId="6" fillId="0" borderId="0" xfId="1" applyNumberFormat="1" applyFont="1" applyAlignment="1">
      <alignment horizontal="left" vertical="top"/>
    </xf>
    <xf numFmtId="0" fontId="26" fillId="2" borderId="2" xfId="1" applyFont="1" applyFill="1" applyBorder="1" applyAlignment="1" applyProtection="1">
      <alignment horizontal="left" vertical="top"/>
      <protection locked="0"/>
    </xf>
    <xf numFmtId="0" fontId="26" fillId="2" borderId="12" xfId="1" applyFont="1" applyFill="1" applyBorder="1" applyAlignment="1" applyProtection="1">
      <alignment horizontal="left" vertical="top"/>
      <protection locked="0"/>
    </xf>
    <xf numFmtId="0" fontId="26" fillId="2" borderId="4" xfId="1" applyFont="1" applyFill="1" applyBorder="1" applyAlignment="1" applyProtection="1">
      <alignment horizontal="left" vertical="top"/>
      <protection locked="0"/>
    </xf>
    <xf numFmtId="0" fontId="7" fillId="0" borderId="0" xfId="1" applyFont="1" applyAlignment="1">
      <alignment horizontal="center" vertical="top"/>
    </xf>
    <xf numFmtId="0" fontId="6" fillId="0" borderId="0" xfId="1" applyFont="1" applyAlignment="1">
      <alignment horizontal="left" vertical="top"/>
    </xf>
    <xf numFmtId="0" fontId="6" fillId="0" borderId="0" xfId="1" applyFont="1" applyAlignment="1">
      <alignment horizontal="center" vertical="center"/>
    </xf>
    <xf numFmtId="0" fontId="28" fillId="2" borderId="9" xfId="1" applyFont="1" applyFill="1" applyBorder="1" applyAlignment="1" applyProtection="1">
      <alignment horizontal="center" vertical="top"/>
      <protection locked="0"/>
    </xf>
    <xf numFmtId="0" fontId="28" fillId="2" borderId="8" xfId="1" applyFont="1" applyFill="1" applyBorder="1" applyAlignment="1" applyProtection="1">
      <alignment horizontal="center" vertical="top"/>
      <protection locked="0"/>
    </xf>
    <xf numFmtId="0" fontId="28" fillId="2" borderId="7" xfId="1" applyFont="1" applyFill="1" applyBorder="1" applyAlignment="1" applyProtection="1">
      <alignment horizontal="center" vertical="top"/>
      <protection locked="0"/>
    </xf>
    <xf numFmtId="0" fontId="28" fillId="2" borderId="6" xfId="1" applyFont="1" applyFill="1" applyBorder="1" applyAlignment="1" applyProtection="1">
      <alignment horizontal="center" vertical="top"/>
      <protection locked="0"/>
    </xf>
    <xf numFmtId="0" fontId="28" fillId="2" borderId="0" xfId="1" applyFont="1" applyFill="1" applyAlignment="1" applyProtection="1">
      <alignment horizontal="center" vertical="top"/>
      <protection locked="0"/>
    </xf>
    <xf numFmtId="0" fontId="28" fillId="2" borderId="5" xfId="1" applyFont="1" applyFill="1" applyBorder="1" applyAlignment="1" applyProtection="1">
      <alignment horizontal="center" vertical="top"/>
      <protection locked="0"/>
    </xf>
    <xf numFmtId="0" fontId="28" fillId="2" borderId="4" xfId="1" applyFont="1" applyFill="1" applyBorder="1" applyAlignment="1" applyProtection="1">
      <alignment horizontal="center" vertical="top"/>
      <protection locked="0"/>
    </xf>
    <xf numFmtId="0" fontId="28" fillId="2" borderId="3" xfId="1" applyFont="1" applyFill="1" applyBorder="1" applyAlignment="1" applyProtection="1">
      <alignment horizontal="center" vertical="top"/>
      <protection locked="0"/>
    </xf>
    <xf numFmtId="0" fontId="28" fillId="2" borderId="2" xfId="1" applyFont="1" applyFill="1" applyBorder="1" applyAlignment="1" applyProtection="1">
      <alignment horizontal="center" vertical="top"/>
      <protection locked="0"/>
    </xf>
    <xf numFmtId="49" fontId="6" fillId="0" borderId="5" xfId="1" applyNumberFormat="1" applyFont="1" applyBorder="1" applyAlignment="1">
      <alignment vertical="top" wrapText="1"/>
    </xf>
    <xf numFmtId="49" fontId="6" fillId="0" borderId="22" xfId="1" applyNumberFormat="1" applyFont="1" applyBorder="1" applyAlignment="1">
      <alignment vertical="top" wrapText="1"/>
    </xf>
    <xf numFmtId="49" fontId="6" fillId="0" borderId="6" xfId="1" applyNumberFormat="1" applyFont="1" applyBorder="1" applyAlignment="1">
      <alignment vertical="top" wrapText="1"/>
    </xf>
    <xf numFmtId="49" fontId="10" fillId="0" borderId="0" xfId="1" applyNumberFormat="1" applyFont="1" applyAlignment="1">
      <alignment horizontal="center" vertical="top" wrapText="1"/>
    </xf>
    <xf numFmtId="0" fontId="3" fillId="0" borderId="0" xfId="1" applyFont="1" applyAlignment="1">
      <alignment horizontal="center" vertical="top"/>
    </xf>
    <xf numFmtId="0" fontId="15" fillId="0" borderId="0" xfId="1" applyFont="1" applyAlignment="1">
      <alignment horizontal="center" vertical="top"/>
    </xf>
    <xf numFmtId="0" fontId="26" fillId="2" borderId="11" xfId="1" applyFont="1" applyFill="1" applyBorder="1" applyAlignment="1" applyProtection="1">
      <alignment horizontal="left" vertical="top"/>
      <protection locked="0"/>
    </xf>
    <xf numFmtId="0" fontId="26" fillId="2" borderId="1" xfId="1" applyFont="1" applyFill="1" applyBorder="1" applyAlignment="1" applyProtection="1">
      <alignment horizontal="left" vertical="top"/>
      <protection locked="0"/>
    </xf>
    <xf numFmtId="0" fontId="26" fillId="2" borderId="10" xfId="1" applyFont="1" applyFill="1" applyBorder="1" applyAlignment="1" applyProtection="1">
      <alignment horizontal="left" vertical="top"/>
      <protection locked="0"/>
    </xf>
    <xf numFmtId="0" fontId="6" fillId="0" borderId="0" xfId="1" applyFont="1" applyAlignment="1">
      <alignment horizontal="left" vertical="center"/>
    </xf>
    <xf numFmtId="0" fontId="3" fillId="0" borderId="0" xfId="1" applyFont="1" applyAlignment="1">
      <alignment horizontal="left"/>
    </xf>
    <xf numFmtId="0" fontId="26" fillId="2" borderId="13" xfId="1" applyFont="1" applyFill="1" applyBorder="1" applyAlignment="1" applyProtection="1">
      <alignment horizontal="left" vertical="top"/>
      <protection locked="0"/>
    </xf>
    <xf numFmtId="0" fontId="6" fillId="0" borderId="0" xfId="1" applyFont="1" applyAlignment="1">
      <alignment horizontal="center"/>
    </xf>
    <xf numFmtId="49" fontId="6" fillId="3" borderId="0" xfId="1" applyNumberFormat="1" applyFont="1" applyFill="1" applyAlignment="1">
      <alignment horizontal="left"/>
    </xf>
    <xf numFmtId="0" fontId="26" fillId="2" borderId="3" xfId="1" applyFont="1" applyFill="1" applyBorder="1" applyAlignment="1" applyProtection="1">
      <alignment horizontal="left"/>
      <protection locked="0"/>
    </xf>
    <xf numFmtId="0" fontId="10" fillId="0" borderId="0" xfId="1" applyFont="1" applyAlignment="1">
      <alignment horizontal="left" vertical="center"/>
    </xf>
    <xf numFmtId="49" fontId="6" fillId="0" borderId="17" xfId="1" applyNumberFormat="1" applyFont="1" applyBorder="1" applyAlignment="1">
      <alignment horizontal="left" wrapText="1"/>
    </xf>
    <xf numFmtId="0" fontId="10" fillId="0" borderId="0" xfId="1" applyFont="1" applyAlignment="1">
      <alignment horizontal="left" vertical="top" wrapText="1"/>
    </xf>
    <xf numFmtId="49" fontId="6" fillId="0" borderId="16" xfId="1" applyNumberFormat="1" applyFont="1" applyBorder="1" applyAlignment="1">
      <alignment horizontal="left" wrapText="1"/>
    </xf>
    <xf numFmtId="49" fontId="10" fillId="0" borderId="3" xfId="1" applyNumberFormat="1" applyFont="1" applyBorder="1" applyAlignment="1">
      <alignment horizontal="left" wrapText="1"/>
    </xf>
    <xf numFmtId="49" fontId="6" fillId="0" borderId="15" xfId="1" applyNumberFormat="1" applyFont="1" applyBorder="1" applyAlignment="1">
      <alignment horizontal="left" wrapText="1"/>
    </xf>
  </cellXfs>
  <cellStyles count="2">
    <cellStyle name="Standard" xfId="0" builtinId="0"/>
    <cellStyle name="Standard 2" xfId="1" xr:uid="{6101B75F-6885-4F54-8610-D77F5C480E38}"/>
  </cellStyles>
  <dxfs count="9">
    <dxf>
      <numFmt numFmtId="4" formatCode="#,##0.00"/>
      <alignment vertical="top" textRotation="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right" vertical="top" textRotation="0" wrapText="0" indent="0" justifyLastLine="0" shrinkToFit="0" readingOrder="0"/>
    </dxf>
    <dxf>
      <numFmt numFmtId="30" formatCode="@"/>
      <alignment horizontal="right"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885825</xdr:colOff>
          <xdr:row>6</xdr:row>
          <xdr:rowOff>0</xdr:rowOff>
        </xdr:from>
        <xdr:to>
          <xdr:col>1</xdr:col>
          <xdr:colOff>885825</xdr:colOff>
          <xdr:row>7</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6</xdr:row>
          <xdr:rowOff>209550</xdr:rowOff>
        </xdr:from>
        <xdr:to>
          <xdr:col>1</xdr:col>
          <xdr:colOff>885825</xdr:colOff>
          <xdr:row>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xdr:row>
          <xdr:rowOff>0</xdr:rowOff>
        </xdr:from>
        <xdr:to>
          <xdr:col>1</xdr:col>
          <xdr:colOff>885825</xdr:colOff>
          <xdr:row>8</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xdr:row>
          <xdr:rowOff>0</xdr:rowOff>
        </xdr:from>
        <xdr:to>
          <xdr:col>1</xdr:col>
          <xdr:colOff>885825</xdr:colOff>
          <xdr:row>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xdr:row>
          <xdr:rowOff>0</xdr:rowOff>
        </xdr:from>
        <xdr:to>
          <xdr:col>1</xdr:col>
          <xdr:colOff>885825</xdr:colOff>
          <xdr:row>8</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xdr:row>
          <xdr:rowOff>0</xdr:rowOff>
        </xdr:from>
        <xdr:to>
          <xdr:col>1</xdr:col>
          <xdr:colOff>885825</xdr:colOff>
          <xdr:row>8</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xdr:row>
          <xdr:rowOff>0</xdr:rowOff>
        </xdr:from>
        <xdr:to>
          <xdr:col>1</xdr:col>
          <xdr:colOff>885825</xdr:colOff>
          <xdr:row>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xdr:row>
          <xdr:rowOff>0</xdr:rowOff>
        </xdr:from>
        <xdr:to>
          <xdr:col>1</xdr:col>
          <xdr:colOff>885825</xdr:colOff>
          <xdr:row>8</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xdr:row>
          <xdr:rowOff>0</xdr:rowOff>
        </xdr:from>
        <xdr:to>
          <xdr:col>1</xdr:col>
          <xdr:colOff>885825</xdr:colOff>
          <xdr:row>8</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12</xdr:row>
          <xdr:rowOff>209550</xdr:rowOff>
        </xdr:from>
        <xdr:to>
          <xdr:col>1</xdr:col>
          <xdr:colOff>742950</xdr:colOff>
          <xdr:row>14</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12</xdr:row>
          <xdr:rowOff>209550</xdr:rowOff>
        </xdr:from>
        <xdr:to>
          <xdr:col>2</xdr:col>
          <xdr:colOff>790575</xdr:colOff>
          <xdr:row>14</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12</xdr:row>
          <xdr:rowOff>219075</xdr:rowOff>
        </xdr:from>
        <xdr:to>
          <xdr:col>3</xdr:col>
          <xdr:colOff>819150</xdr:colOff>
          <xdr:row>14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ECB21-4981-4E3B-917E-B28EBD2E2A70}" name="Tabelle1" displayName="Tabelle1" ref="A1:G32" totalsRowShown="0" headerRowDxfId="8" dataDxfId="7">
  <autoFilter ref="A1:G32" xr:uid="{05AECB21-4981-4E3B-917E-B28EBD2E2A70}"/>
  <tableColumns count="7">
    <tableColumn id="1" xr3:uid="{61A83E76-BB5F-421E-91BD-AE3EFB311D2F}" name="Formulartext" dataDxfId="6"/>
    <tableColumn id="10" xr3:uid="{7535C982-ADF1-457E-90AF-7CF3CB0C0BD6}" name="Pos." dataDxfId="5"/>
    <tableColumn id="2" xr3:uid="{205F4E67-ABBA-4B23-81AD-A845D50C71CC}" name="Bezeichnung der Ausbildung" dataDxfId="4"/>
    <tableColumn id="3" xr3:uid="{35AF97C5-4070-44C9-B19E-D34838318637}" name="Beschreibung Berufsziel" dataDxfId="3"/>
    <tableColumn id="4" xr3:uid="{4F9AC8A3-318E-4EC0-8024-092C2995C161}" name="Ausbildungsstätte" dataDxfId="2"/>
    <tableColumn id="5" xr3:uid="{A9665B91-79B9-449F-9FB3-009CEEF569FD}" name="Zeitaufwand Ausbildung inkl. Selbststudium in % eines Beschäftigungsgrads von 100 % (42 Stunden p/Woche oder 2184 Stunden brutto pro Jahr). _x000a_Angabe pro Ausbildungsmodell, bspw. Vollzeit, Teilzeit oder berufsbegleitend" dataDxfId="1"/>
    <tableColumn id="6" xr3:uid="{A8C54A98-CB6E-4088-9FFF-5746DA3AF43A}" name="Faktor gem. Anhang 3 Ziff. 21"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5B89D-C70F-496B-9B27-F6DB429FA8E3}">
  <dimension ref="A1:G103"/>
  <sheetViews>
    <sheetView tabSelected="1" zoomScale="70" zoomScaleNormal="70" zoomScalePageLayoutView="42" workbookViewId="0">
      <selection activeCell="B13" sqref="B13:E13"/>
    </sheetView>
  </sheetViews>
  <sheetFormatPr baseColWidth="10" defaultColWidth="9.140625" defaultRowHeight="21" x14ac:dyDescent="0.35"/>
  <cols>
    <col min="1" max="1" width="69.85546875" style="2" customWidth="1"/>
    <col min="2" max="2" width="26.5703125" style="2" customWidth="1"/>
    <col min="3" max="3" width="18" style="2" customWidth="1"/>
    <col min="4" max="4" width="26.5703125" style="2" customWidth="1"/>
    <col min="5" max="5" width="25.7109375" style="2" customWidth="1"/>
    <col min="6" max="16384" width="9.140625" style="2"/>
  </cols>
  <sheetData>
    <row r="1" spans="1:5" s="47" customFormat="1" ht="23.25" x14ac:dyDescent="0.35">
      <c r="A1" s="145" t="s">
        <v>227</v>
      </c>
      <c r="B1" s="145"/>
      <c r="C1" s="65">
        <v>2025</v>
      </c>
      <c r="D1" s="46" t="s">
        <v>228</v>
      </c>
      <c r="E1" s="48">
        <f>C1+1</f>
        <v>2026</v>
      </c>
    </row>
    <row r="2" spans="1:5" s="15" customFormat="1" ht="26.25" x14ac:dyDescent="0.4">
      <c r="A2" s="42"/>
      <c r="B2" s="42"/>
      <c r="C2" s="44"/>
      <c r="D2" s="43"/>
      <c r="E2" s="45"/>
    </row>
    <row r="3" spans="1:5" x14ac:dyDescent="0.35">
      <c r="A3" s="14"/>
      <c r="B3" s="14"/>
      <c r="C3" s="14"/>
      <c r="D3" s="14"/>
      <c r="E3" s="14"/>
    </row>
    <row r="4" spans="1:5" x14ac:dyDescent="0.35">
      <c r="A4" s="121" t="s">
        <v>35</v>
      </c>
      <c r="B4" s="121"/>
      <c r="C4" s="121"/>
      <c r="D4" s="121"/>
      <c r="E4" s="121"/>
    </row>
    <row r="5" spans="1:5" x14ac:dyDescent="0.35">
      <c r="A5" s="4" t="s">
        <v>34</v>
      </c>
      <c r="B5" s="154"/>
      <c r="C5" s="154"/>
      <c r="D5" s="154"/>
      <c r="E5" s="154"/>
    </row>
    <row r="6" spans="1:5" x14ac:dyDescent="0.35">
      <c r="A6" s="13" t="s">
        <v>33</v>
      </c>
      <c r="B6" s="151"/>
      <c r="C6" s="151"/>
      <c r="D6" s="151"/>
      <c r="E6" s="151"/>
    </row>
    <row r="7" spans="1:5" x14ac:dyDescent="0.35">
      <c r="A7" s="5" t="s">
        <v>32</v>
      </c>
      <c r="B7" s="88" t="s">
        <v>31</v>
      </c>
      <c r="C7" s="149"/>
      <c r="D7" s="149"/>
      <c r="E7" s="149"/>
    </row>
    <row r="8" spans="1:5" x14ac:dyDescent="0.35">
      <c r="A8" s="107" t="s">
        <v>220</v>
      </c>
      <c r="B8" s="87"/>
      <c r="C8" s="4"/>
      <c r="D8" s="4"/>
      <c r="E8" s="4"/>
    </row>
    <row r="9" spans="1:5" s="113" customFormat="1" x14ac:dyDescent="0.35"/>
    <row r="10" spans="1:5" x14ac:dyDescent="0.35">
      <c r="A10" s="13" t="s">
        <v>30</v>
      </c>
      <c r="B10" s="154"/>
      <c r="C10" s="154"/>
      <c r="D10" s="154"/>
      <c r="E10" s="154"/>
    </row>
    <row r="11" spans="1:5" x14ac:dyDescent="0.35">
      <c r="A11" s="4" t="s">
        <v>29</v>
      </c>
      <c r="B11" s="154"/>
      <c r="C11" s="154"/>
      <c r="D11" s="154"/>
      <c r="E11" s="154"/>
    </row>
    <row r="12" spans="1:5" x14ac:dyDescent="0.35">
      <c r="A12" s="4" t="s">
        <v>28</v>
      </c>
      <c r="B12" s="154"/>
      <c r="C12" s="154"/>
      <c r="D12" s="154"/>
      <c r="E12" s="154"/>
    </row>
    <row r="13" spans="1:5" x14ac:dyDescent="0.35">
      <c r="A13" s="13" t="s">
        <v>27</v>
      </c>
      <c r="B13" s="154"/>
      <c r="C13" s="154"/>
      <c r="D13" s="154"/>
      <c r="E13" s="154"/>
    </row>
    <row r="14" spans="1:5" x14ac:dyDescent="0.35">
      <c r="A14" s="5" t="s">
        <v>26</v>
      </c>
      <c r="B14" s="12" t="s">
        <v>25</v>
      </c>
      <c r="C14" s="5" t="s">
        <v>24</v>
      </c>
      <c r="D14" s="5" t="s">
        <v>23</v>
      </c>
      <c r="E14" s="5" t="s">
        <v>22</v>
      </c>
    </row>
    <row r="15" spans="1:5" s="152" customFormat="1" ht="21" customHeight="1" x14ac:dyDescent="0.3"/>
    <row r="16" spans="1:5" x14ac:dyDescent="0.35">
      <c r="A16" s="121" t="s">
        <v>60</v>
      </c>
      <c r="B16" s="121"/>
      <c r="C16" s="121"/>
      <c r="D16" s="121"/>
      <c r="E16" s="121"/>
    </row>
    <row r="17" spans="1:7" ht="36.6" customHeight="1" x14ac:dyDescent="0.35">
      <c r="A17" s="26" t="s">
        <v>36</v>
      </c>
      <c r="B17" s="151"/>
      <c r="C17" s="151"/>
      <c r="D17" s="151"/>
      <c r="E17" s="151"/>
    </row>
    <row r="18" spans="1:7" x14ac:dyDescent="0.35">
      <c r="A18" s="3" t="s">
        <v>37</v>
      </c>
      <c r="B18" s="151"/>
      <c r="C18" s="151"/>
      <c r="D18" s="151"/>
      <c r="E18" s="151"/>
    </row>
    <row r="19" spans="1:7" s="152" customFormat="1" ht="20.25" x14ac:dyDescent="0.3"/>
    <row r="20" spans="1:7" x14ac:dyDescent="0.35">
      <c r="A20" s="121" t="s">
        <v>38</v>
      </c>
      <c r="B20" s="121"/>
      <c r="C20" s="121"/>
      <c r="D20" s="121"/>
      <c r="E20" s="121"/>
    </row>
    <row r="21" spans="1:7" x14ac:dyDescent="0.35">
      <c r="A21" s="16" t="s">
        <v>39</v>
      </c>
      <c r="B21" s="151"/>
      <c r="C21" s="151"/>
      <c r="D21" s="151"/>
      <c r="E21" s="151"/>
    </row>
    <row r="22" spans="1:7" x14ac:dyDescent="0.35">
      <c r="A22" s="3" t="s">
        <v>40</v>
      </c>
      <c r="B22" s="151"/>
      <c r="C22" s="151"/>
      <c r="D22" s="151"/>
      <c r="E22" s="151"/>
    </row>
    <row r="23" spans="1:7" s="152" customFormat="1" ht="20.25" x14ac:dyDescent="0.3"/>
    <row r="24" spans="1:7" s="12" customFormat="1" ht="21" customHeight="1" x14ac:dyDescent="0.3">
      <c r="A24" s="5"/>
      <c r="B24" s="27"/>
    </row>
    <row r="25" spans="1:7" s="12" customFormat="1" ht="46.9" customHeight="1" x14ac:dyDescent="0.3">
      <c r="A25" s="59" t="s">
        <v>273</v>
      </c>
      <c r="B25" s="90">
        <v>0</v>
      </c>
    </row>
    <row r="26" spans="1:7" s="12" customFormat="1" ht="21" customHeight="1" x14ac:dyDescent="0.3">
      <c r="A26" s="14"/>
      <c r="B26" s="27"/>
    </row>
    <row r="27" spans="1:7" s="12" customFormat="1" ht="21" customHeight="1" x14ac:dyDescent="0.3">
      <c r="A27" s="5"/>
      <c r="B27" s="27"/>
    </row>
    <row r="28" spans="1:7" x14ac:dyDescent="0.35">
      <c r="A28" s="155" t="s">
        <v>21</v>
      </c>
      <c r="B28" s="155"/>
      <c r="C28" s="155"/>
      <c r="D28" s="155"/>
      <c r="E28" s="155"/>
    </row>
    <row r="29" spans="1:7" x14ac:dyDescent="0.35">
      <c r="A29" s="6" t="s">
        <v>272</v>
      </c>
      <c r="B29" s="89">
        <v>0</v>
      </c>
      <c r="C29" s="28"/>
      <c r="D29" s="28"/>
      <c r="E29" s="28"/>
    </row>
    <row r="30" spans="1:7" x14ac:dyDescent="0.35">
      <c r="A30" s="6" t="s">
        <v>271</v>
      </c>
      <c r="B30" s="89">
        <v>0</v>
      </c>
      <c r="C30" s="28"/>
      <c r="D30" s="4"/>
      <c r="E30" s="28"/>
    </row>
    <row r="31" spans="1:7" x14ac:dyDescent="0.35">
      <c r="A31" s="130"/>
      <c r="B31" s="130"/>
      <c r="C31" s="130"/>
      <c r="D31" s="130"/>
      <c r="E31" s="130"/>
    </row>
    <row r="32" spans="1:7" s="38" customFormat="1" ht="87.6" customHeight="1" x14ac:dyDescent="0.2">
      <c r="A32" s="36" t="s">
        <v>216</v>
      </c>
      <c r="B32" s="37"/>
      <c r="C32" s="111" t="s">
        <v>288</v>
      </c>
      <c r="D32" s="111"/>
      <c r="E32" s="111"/>
      <c r="F32" s="109"/>
      <c r="G32" s="110"/>
    </row>
    <row r="33" spans="1:5" x14ac:dyDescent="0.35">
      <c r="A33" s="2" t="s">
        <v>13</v>
      </c>
      <c r="B33" s="27" t="s">
        <v>13</v>
      </c>
      <c r="C33" s="149"/>
      <c r="D33" s="150"/>
      <c r="E33" s="150"/>
    </row>
    <row r="34" spans="1:5" x14ac:dyDescent="0.35">
      <c r="A34" s="28" t="s">
        <v>20</v>
      </c>
      <c r="B34" s="113" t="s">
        <v>13</v>
      </c>
      <c r="C34" s="113"/>
      <c r="D34" s="113"/>
      <c r="E34" s="113"/>
    </row>
    <row r="35" spans="1:5" x14ac:dyDescent="0.35">
      <c r="A35" s="9" t="s">
        <v>19</v>
      </c>
      <c r="B35" s="11" t="s">
        <v>15</v>
      </c>
      <c r="C35" s="87">
        <v>1</v>
      </c>
      <c r="D35" s="10" t="s">
        <v>14</v>
      </c>
      <c r="E35" s="92">
        <v>1</v>
      </c>
    </row>
    <row r="36" spans="1:5" x14ac:dyDescent="0.35">
      <c r="A36" s="9" t="s">
        <v>18</v>
      </c>
      <c r="B36" s="8" t="s">
        <v>17</v>
      </c>
      <c r="C36" s="91"/>
      <c r="D36" s="7" t="s">
        <v>16</v>
      </c>
      <c r="E36" s="93"/>
    </row>
    <row r="37" spans="1:5" s="113" customFormat="1" x14ac:dyDescent="0.35"/>
    <row r="38" spans="1:5" x14ac:dyDescent="0.35">
      <c r="A38" s="121" t="s">
        <v>52</v>
      </c>
      <c r="B38" s="121"/>
      <c r="C38" s="121"/>
      <c r="D38" s="121"/>
      <c r="E38" s="121"/>
    </row>
    <row r="39" spans="1:5" ht="81.599999999999994" customHeight="1" x14ac:dyDescent="0.35">
      <c r="A39" s="114" t="s">
        <v>50</v>
      </c>
      <c r="B39" s="114"/>
      <c r="C39" s="114"/>
      <c r="D39" s="114"/>
      <c r="E39" s="114"/>
    </row>
    <row r="40" spans="1:5" ht="65.45" customHeight="1" x14ac:dyDescent="0.35">
      <c r="A40" s="157" t="s">
        <v>53</v>
      </c>
      <c r="B40" s="157"/>
      <c r="C40" s="157"/>
      <c r="D40" s="157"/>
      <c r="E40" s="157"/>
    </row>
    <row r="41" spans="1:5" x14ac:dyDescent="0.35">
      <c r="A41" s="22"/>
      <c r="B41" s="22"/>
      <c r="C41" s="22"/>
      <c r="D41" s="39" t="s">
        <v>0</v>
      </c>
      <c r="E41" s="40" t="s">
        <v>1</v>
      </c>
    </row>
    <row r="42" spans="1:5" ht="24" customHeight="1" x14ac:dyDescent="0.35">
      <c r="A42" s="23"/>
      <c r="B42" s="24"/>
      <c r="C42" s="24"/>
      <c r="D42" s="39" t="s">
        <v>42</v>
      </c>
      <c r="E42" s="40" t="s">
        <v>42</v>
      </c>
    </row>
    <row r="43" spans="1:5" ht="84.6" customHeight="1" x14ac:dyDescent="0.35">
      <c r="A43" s="160" t="s">
        <v>46</v>
      </c>
      <c r="B43" s="160"/>
      <c r="C43" s="160"/>
      <c r="D43" s="94">
        <v>0</v>
      </c>
      <c r="E43" s="95">
        <v>0</v>
      </c>
    </row>
    <row r="44" spans="1:5" ht="41.45" customHeight="1" x14ac:dyDescent="0.35">
      <c r="A44" s="158" t="s">
        <v>43</v>
      </c>
      <c r="B44" s="158"/>
      <c r="C44" s="158"/>
      <c r="D44" s="96">
        <v>0</v>
      </c>
      <c r="E44" s="97">
        <v>0</v>
      </c>
    </row>
    <row r="45" spans="1:5" ht="67.150000000000006" customHeight="1" x14ac:dyDescent="0.35">
      <c r="A45" s="158" t="s">
        <v>44</v>
      </c>
      <c r="B45" s="158"/>
      <c r="C45" s="158"/>
      <c r="D45" s="96">
        <v>0</v>
      </c>
      <c r="E45" s="97">
        <v>0</v>
      </c>
    </row>
    <row r="46" spans="1:5" ht="108" customHeight="1" x14ac:dyDescent="0.35">
      <c r="A46" s="158" t="s">
        <v>56</v>
      </c>
      <c r="B46" s="158"/>
      <c r="C46" s="158"/>
      <c r="D46" s="96">
        <v>0</v>
      </c>
      <c r="E46" s="97">
        <v>0</v>
      </c>
    </row>
    <row r="47" spans="1:5" ht="144" customHeight="1" x14ac:dyDescent="0.35">
      <c r="A47" s="158" t="s">
        <v>47</v>
      </c>
      <c r="B47" s="158"/>
      <c r="C47" s="158"/>
      <c r="D47" s="96">
        <v>0</v>
      </c>
      <c r="E47" s="97">
        <v>0</v>
      </c>
    </row>
    <row r="48" spans="1:5" ht="40.9" customHeight="1" x14ac:dyDescent="0.35">
      <c r="A48" s="156" t="s">
        <v>45</v>
      </c>
      <c r="B48" s="156"/>
      <c r="C48" s="156"/>
      <c r="D48" s="98">
        <v>0</v>
      </c>
      <c r="E48" s="99">
        <v>0</v>
      </c>
    </row>
    <row r="49" spans="1:5" s="21" customFormat="1" ht="40.9" customHeight="1" x14ac:dyDescent="0.35">
      <c r="A49" s="159" t="s">
        <v>54</v>
      </c>
      <c r="B49" s="159"/>
      <c r="C49" s="159"/>
      <c r="D49" s="100">
        <f>SUM(D43:D48)</f>
        <v>0</v>
      </c>
      <c r="E49" s="100">
        <f>SUM(E43:E48)</f>
        <v>0</v>
      </c>
    </row>
    <row r="50" spans="1:5" s="20" customFormat="1" x14ac:dyDescent="0.35">
      <c r="A50" s="153"/>
      <c r="B50" s="153"/>
      <c r="C50" s="153"/>
      <c r="D50" s="153"/>
      <c r="E50" s="19"/>
    </row>
    <row r="51" spans="1:5" x14ac:dyDescent="0.35">
      <c r="A51" s="115"/>
      <c r="B51" s="116"/>
      <c r="C51" s="116"/>
      <c r="D51" s="116"/>
      <c r="E51" s="116"/>
    </row>
    <row r="52" spans="1:5" ht="116.45" customHeight="1" x14ac:dyDescent="0.35">
      <c r="A52" s="157" t="s">
        <v>48</v>
      </c>
      <c r="B52" s="157"/>
      <c r="C52" s="157"/>
      <c r="D52" s="157"/>
      <c r="E52" s="157"/>
    </row>
    <row r="53" spans="1:5" x14ac:dyDescent="0.35">
      <c r="A53" s="22"/>
      <c r="B53" s="22"/>
      <c r="C53" s="22"/>
      <c r="D53" s="39" t="s">
        <v>0</v>
      </c>
      <c r="E53" s="40" t="s">
        <v>1</v>
      </c>
    </row>
    <row r="54" spans="1:5" ht="24" customHeight="1" x14ac:dyDescent="0.35">
      <c r="A54" s="23"/>
      <c r="B54" s="24"/>
      <c r="C54" s="24"/>
      <c r="D54" s="41" t="s">
        <v>42</v>
      </c>
      <c r="E54" s="40" t="s">
        <v>42</v>
      </c>
    </row>
    <row r="55" spans="1:5" ht="121.15" customHeight="1" x14ac:dyDescent="0.35">
      <c r="A55" s="160" t="s">
        <v>49</v>
      </c>
      <c r="B55" s="160"/>
      <c r="C55" s="160"/>
      <c r="D55" s="94">
        <v>0</v>
      </c>
      <c r="E55" s="101">
        <v>0</v>
      </c>
    </row>
    <row r="56" spans="1:5" ht="87.6" customHeight="1" x14ac:dyDescent="0.35">
      <c r="A56" s="156" t="s">
        <v>51</v>
      </c>
      <c r="B56" s="156"/>
      <c r="C56" s="156"/>
      <c r="D56" s="102">
        <v>0</v>
      </c>
      <c r="E56" s="102">
        <v>0</v>
      </c>
    </row>
    <row r="57" spans="1:5" s="21" customFormat="1" ht="40.9" customHeight="1" x14ac:dyDescent="0.35">
      <c r="A57" s="123" t="s">
        <v>55</v>
      </c>
      <c r="B57" s="123"/>
      <c r="C57" s="123"/>
      <c r="D57" s="103">
        <f>D55-D56</f>
        <v>0</v>
      </c>
      <c r="E57" s="104">
        <f>E55-E56</f>
        <v>0</v>
      </c>
    </row>
    <row r="58" spans="1:5" x14ac:dyDescent="0.35">
      <c r="A58" s="17"/>
      <c r="B58" s="18"/>
      <c r="C58" s="18"/>
      <c r="D58" s="18"/>
      <c r="E58" s="18"/>
    </row>
    <row r="59" spans="1:5" s="12" customFormat="1" ht="21" customHeight="1" x14ac:dyDescent="0.3">
      <c r="A59" s="29" t="s">
        <v>59</v>
      </c>
    </row>
    <row r="60" spans="1:5" s="12" customFormat="1" ht="42.75" customHeight="1" x14ac:dyDescent="0.3">
      <c r="A60" s="35" t="s">
        <v>145</v>
      </c>
      <c r="B60" s="108" t="s">
        <v>282</v>
      </c>
      <c r="C60" s="108"/>
      <c r="D60" s="108"/>
      <c r="E60" s="108"/>
    </row>
    <row r="61" spans="1:5" s="12" customFormat="1" ht="40.15" customHeight="1" x14ac:dyDescent="0.3">
      <c r="A61" s="35" t="s">
        <v>146</v>
      </c>
      <c r="B61" s="108" t="s">
        <v>283</v>
      </c>
      <c r="C61" s="108"/>
      <c r="D61" s="108"/>
      <c r="E61" s="108"/>
    </row>
    <row r="62" spans="1:5" s="130" customFormat="1" ht="20.25" x14ac:dyDescent="0.2"/>
    <row r="63" spans="1:5" s="12" customFormat="1" ht="21" customHeight="1" x14ac:dyDescent="0.3">
      <c r="A63" s="29" t="s">
        <v>65</v>
      </c>
      <c r="B63" s="14" t="s">
        <v>42</v>
      </c>
    </row>
    <row r="64" spans="1:5" s="12" customFormat="1" ht="46.15" customHeight="1" x14ac:dyDescent="0.3">
      <c r="A64" s="25" t="s">
        <v>67</v>
      </c>
      <c r="B64" s="106">
        <v>0</v>
      </c>
    </row>
    <row r="65" spans="1:5" s="12" customFormat="1" ht="55.9" customHeight="1" x14ac:dyDescent="0.3">
      <c r="A65" s="25" t="s">
        <v>68</v>
      </c>
      <c r="B65" s="106">
        <v>0</v>
      </c>
    </row>
    <row r="66" spans="1:5" s="12" customFormat="1" ht="88.9" customHeight="1" x14ac:dyDescent="0.3">
      <c r="A66" s="25" t="s">
        <v>69</v>
      </c>
      <c r="B66" s="105">
        <v>0</v>
      </c>
    </row>
    <row r="67" spans="1:5" s="122" customFormat="1" ht="20.25" x14ac:dyDescent="0.3"/>
    <row r="68" spans="1:5" x14ac:dyDescent="0.35">
      <c r="A68" s="121" t="s">
        <v>259</v>
      </c>
      <c r="B68" s="121"/>
      <c r="C68" s="121"/>
      <c r="D68" s="121"/>
      <c r="E68" s="121"/>
    </row>
    <row r="69" spans="1:5" x14ac:dyDescent="0.35">
      <c r="A69" s="3" t="s">
        <v>12</v>
      </c>
      <c r="B69" s="125"/>
      <c r="C69" s="126"/>
      <c r="D69" s="126"/>
      <c r="E69" s="127"/>
    </row>
    <row r="70" spans="1:5" x14ac:dyDescent="0.35">
      <c r="A70" s="3" t="s">
        <v>11</v>
      </c>
      <c r="B70" s="146"/>
      <c r="C70" s="147"/>
      <c r="D70" s="147"/>
      <c r="E70" s="148"/>
    </row>
    <row r="71" spans="1:5" x14ac:dyDescent="0.35">
      <c r="A71" s="3" t="s">
        <v>10</v>
      </c>
      <c r="B71" s="146"/>
      <c r="C71" s="147"/>
      <c r="D71" s="147"/>
      <c r="E71" s="148"/>
    </row>
    <row r="72" spans="1:5" x14ac:dyDescent="0.35">
      <c r="A72" s="3" t="s">
        <v>9</v>
      </c>
      <c r="B72" s="146"/>
      <c r="C72" s="147"/>
      <c r="D72" s="147"/>
      <c r="E72" s="148"/>
    </row>
    <row r="73" spans="1:5" s="130" customFormat="1" ht="20.25" x14ac:dyDescent="0.2"/>
    <row r="74" spans="1:5" x14ac:dyDescent="0.35">
      <c r="A74" s="121" t="s">
        <v>8</v>
      </c>
      <c r="B74" s="121"/>
      <c r="C74" s="121"/>
      <c r="D74" s="121"/>
      <c r="E74" s="121"/>
    </row>
    <row r="75" spans="1:5" s="128" customFormat="1" ht="21" customHeight="1" x14ac:dyDescent="0.2"/>
    <row r="76" spans="1:5" x14ac:dyDescent="0.35">
      <c r="A76" s="131"/>
      <c r="B76" s="132"/>
      <c r="C76" s="132"/>
      <c r="D76" s="132"/>
      <c r="E76" s="133"/>
    </row>
    <row r="77" spans="1:5" x14ac:dyDescent="0.35">
      <c r="A77" s="134"/>
      <c r="B77" s="135"/>
      <c r="C77" s="135"/>
      <c r="D77" s="135"/>
      <c r="E77" s="136"/>
    </row>
    <row r="78" spans="1:5" x14ac:dyDescent="0.35">
      <c r="A78" s="134"/>
      <c r="B78" s="135"/>
      <c r="C78" s="135"/>
      <c r="D78" s="135"/>
      <c r="E78" s="136"/>
    </row>
    <row r="79" spans="1:5" x14ac:dyDescent="0.35">
      <c r="A79" s="134"/>
      <c r="B79" s="135"/>
      <c r="C79" s="135"/>
      <c r="D79" s="135"/>
      <c r="E79" s="136"/>
    </row>
    <row r="80" spans="1:5" x14ac:dyDescent="0.35">
      <c r="A80" s="134"/>
      <c r="B80" s="135"/>
      <c r="C80" s="135"/>
      <c r="D80" s="135"/>
      <c r="E80" s="136"/>
    </row>
    <row r="81" spans="1:5" x14ac:dyDescent="0.35">
      <c r="A81" s="137"/>
      <c r="B81" s="138"/>
      <c r="C81" s="138"/>
      <c r="D81" s="138"/>
      <c r="E81" s="139"/>
    </row>
    <row r="82" spans="1:5" s="128" customFormat="1" ht="21" customHeight="1" x14ac:dyDescent="0.2"/>
    <row r="83" spans="1:5" s="128" customFormat="1" ht="21" customHeight="1" x14ac:dyDescent="0.2"/>
    <row r="84" spans="1:5" s="128" customFormat="1" ht="21" customHeight="1" x14ac:dyDescent="0.2"/>
    <row r="85" spans="1:5" s="128" customFormat="1" ht="4.5" customHeight="1" x14ac:dyDescent="0.2"/>
    <row r="86" spans="1:5" ht="126.6" customHeight="1" x14ac:dyDescent="0.35">
      <c r="A86" s="140" t="s">
        <v>262</v>
      </c>
      <c r="B86" s="141"/>
      <c r="C86" s="141"/>
      <c r="D86" s="141"/>
      <c r="E86" s="142"/>
    </row>
    <row r="87" spans="1:5" s="143" customFormat="1" ht="21" customHeight="1" x14ac:dyDescent="0.2"/>
    <row r="88" spans="1:5" x14ac:dyDescent="0.35">
      <c r="A88" s="120"/>
      <c r="B88" s="120"/>
      <c r="C88" s="120"/>
      <c r="D88" s="129" t="s">
        <v>7</v>
      </c>
      <c r="E88" s="129"/>
    </row>
    <row r="89" spans="1:5" s="144" customFormat="1" x14ac:dyDescent="0.2"/>
    <row r="90" spans="1:5" s="5" customFormat="1" ht="20.25" x14ac:dyDescent="0.3">
      <c r="A90" s="117" t="s">
        <v>6</v>
      </c>
      <c r="B90" s="118"/>
      <c r="C90" s="119"/>
      <c r="D90" s="118"/>
      <c r="E90" s="118"/>
    </row>
    <row r="91" spans="1:5" s="5" customFormat="1" ht="20.25" x14ac:dyDescent="0.3">
      <c r="A91" s="117"/>
      <c r="B91" s="118"/>
      <c r="C91" s="119"/>
      <c r="D91" s="118"/>
      <c r="E91" s="118"/>
    </row>
    <row r="92" spans="1:5" s="119" customFormat="1" ht="20.25" x14ac:dyDescent="0.2"/>
    <row r="93" spans="1:5" x14ac:dyDescent="0.35">
      <c r="A93" s="124" t="s">
        <v>261</v>
      </c>
      <c r="B93" s="124"/>
      <c r="C93" s="124"/>
      <c r="D93" s="124"/>
      <c r="E93" s="124"/>
    </row>
    <row r="94" spans="1:5" s="119" customFormat="1" ht="15" customHeight="1" x14ac:dyDescent="0.2"/>
    <row r="95" spans="1:5" s="119" customFormat="1" ht="3" customHeight="1" x14ac:dyDescent="0.2"/>
    <row r="96" spans="1:5" s="119" customFormat="1" ht="7.5" hidden="1" customHeight="1" x14ac:dyDescent="0.2"/>
    <row r="97" spans="1:5" s="112" customFormat="1" ht="21" customHeight="1" x14ac:dyDescent="0.2">
      <c r="A97" s="112" t="s">
        <v>5</v>
      </c>
    </row>
    <row r="98" spans="1:5" s="56" customFormat="1" ht="25.5" customHeight="1" x14ac:dyDescent="0.35">
      <c r="A98" s="58" t="s">
        <v>41</v>
      </c>
    </row>
    <row r="99" spans="1:5" s="56" customFormat="1" ht="25.5" customHeight="1" x14ac:dyDescent="0.35">
      <c r="A99" s="58" t="s">
        <v>4</v>
      </c>
    </row>
    <row r="100" spans="1:5" s="57" customFormat="1" ht="21" customHeight="1" x14ac:dyDescent="0.35">
      <c r="A100" s="58" t="s">
        <v>3</v>
      </c>
      <c r="E100" s="56"/>
    </row>
    <row r="101" spans="1:5" s="56" customFormat="1" ht="21.75" x14ac:dyDescent="0.35">
      <c r="A101" s="58" t="s">
        <v>2</v>
      </c>
    </row>
    <row r="102" spans="1:5" s="56" customFormat="1" ht="21.75" x14ac:dyDescent="0.35">
      <c r="A102" s="58" t="s">
        <v>260</v>
      </c>
    </row>
    <row r="103" spans="1:5" s="56" customFormat="1" ht="21.75" x14ac:dyDescent="0.35">
      <c r="A103" s="58" t="s">
        <v>270</v>
      </c>
    </row>
  </sheetData>
  <sheetProtection sheet="1" objects="1" scenarios="1" selectLockedCells="1"/>
  <mergeCells count="69">
    <mergeCell ref="A37:XFD37"/>
    <mergeCell ref="A56:C56"/>
    <mergeCell ref="A52:E52"/>
    <mergeCell ref="A46:C46"/>
    <mergeCell ref="A45:C45"/>
    <mergeCell ref="A47:C47"/>
    <mergeCell ref="A48:C48"/>
    <mergeCell ref="A49:C49"/>
    <mergeCell ref="A55:C55"/>
    <mergeCell ref="A40:E40"/>
    <mergeCell ref="A43:C43"/>
    <mergeCell ref="A44:C44"/>
    <mergeCell ref="B13:E13"/>
    <mergeCell ref="A28:E28"/>
    <mergeCell ref="A4:E4"/>
    <mergeCell ref="B5:E5"/>
    <mergeCell ref="B6:E6"/>
    <mergeCell ref="C7:E7"/>
    <mergeCell ref="A15:XFD15"/>
    <mergeCell ref="A20:E20"/>
    <mergeCell ref="B21:E21"/>
    <mergeCell ref="B22:E22"/>
    <mergeCell ref="A16:E16"/>
    <mergeCell ref="A1:B1"/>
    <mergeCell ref="B70:E70"/>
    <mergeCell ref="B71:E71"/>
    <mergeCell ref="B72:E72"/>
    <mergeCell ref="A31:E31"/>
    <mergeCell ref="C33:E33"/>
    <mergeCell ref="B17:E17"/>
    <mergeCell ref="B18:E18"/>
    <mergeCell ref="A19:XFD19"/>
    <mergeCell ref="A23:XFD23"/>
    <mergeCell ref="A62:XFD62"/>
    <mergeCell ref="A50:D50"/>
    <mergeCell ref="B10:E10"/>
    <mergeCell ref="B11:E11"/>
    <mergeCell ref="A9:XFD9"/>
    <mergeCell ref="B12:E12"/>
    <mergeCell ref="A94:XFD96"/>
    <mergeCell ref="A92:XFD92"/>
    <mergeCell ref="A93:E93"/>
    <mergeCell ref="B69:E69"/>
    <mergeCell ref="A74:E74"/>
    <mergeCell ref="A75:XFD75"/>
    <mergeCell ref="A82:XFD85"/>
    <mergeCell ref="D88:E88"/>
    <mergeCell ref="A73:XFD73"/>
    <mergeCell ref="A76:E81"/>
    <mergeCell ref="A86:E86"/>
    <mergeCell ref="D90:E91"/>
    <mergeCell ref="A87:XFD87"/>
    <mergeCell ref="A89:XFD89"/>
    <mergeCell ref="B60:E60"/>
    <mergeCell ref="B61:E61"/>
    <mergeCell ref="F32:G32"/>
    <mergeCell ref="C32:E32"/>
    <mergeCell ref="A97:XFD97"/>
    <mergeCell ref="B34:E34"/>
    <mergeCell ref="A39:E39"/>
    <mergeCell ref="A51:E51"/>
    <mergeCell ref="A90:A91"/>
    <mergeCell ref="B90:B91"/>
    <mergeCell ref="C90:C91"/>
    <mergeCell ref="A88:C88"/>
    <mergeCell ref="A68:E68"/>
    <mergeCell ref="A67:XFD67"/>
    <mergeCell ref="A38:E38"/>
    <mergeCell ref="A57:C57"/>
  </mergeCells>
  <dataValidations count="1">
    <dataValidation showInputMessage="1" showErrorMessage="1" errorTitle="Formatfehler" error="Bitte geben Sie die Jahreszahl im folgenden Format ein: JJJJ (Bspw. 2025)." promptTitle="Jahr" prompt="Bitte geben Sie die Jahreszahl im folgenden Format ein: JJJJ (Bspw. 2025)." sqref="C1:C2" xr:uid="{60E4F7C2-2B11-4DC4-BA74-8BD0889AFEB8}"/>
  </dataValidations>
  <pageMargins left="0.23622047244094491" right="0.23622047244094491" top="0.74803149606299213" bottom="0.74803149606299213" header="0.31496062992125984" footer="0.31496062992125984"/>
  <pageSetup paperSize="9" scale="52" orientation="portrait" r:id="rId1"/>
  <headerFooter>
    <oddFooter>&amp;LReformierte Kirchen Bern-Jura-Solothurn | Team Finanzen  | Altenbergstrasse 66 | Postfach | 3000 Bern 22,
Telefon +41 31 340 24 24 | Direkt +41 31 340 24 55 | nicole.bonnemain@refbejuso.ch | www.refbejuso.ch</oddFooter>
  </headerFooter>
  <rowBreaks count="2" manualBreakCount="2">
    <brk id="37" max="16383" man="1"/>
    <brk id="62"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885825</xdr:colOff>
                    <xdr:row>6</xdr:row>
                    <xdr:rowOff>0</xdr:rowOff>
                  </from>
                  <to>
                    <xdr:col>1</xdr:col>
                    <xdr:colOff>885825</xdr:colOff>
                    <xdr:row>7</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885825</xdr:colOff>
                    <xdr:row>6</xdr:row>
                    <xdr:rowOff>209550</xdr:rowOff>
                  </from>
                  <to>
                    <xdr:col>1</xdr:col>
                    <xdr:colOff>885825</xdr:colOff>
                    <xdr:row>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885825</xdr:colOff>
                    <xdr:row>7</xdr:row>
                    <xdr:rowOff>0</xdr:rowOff>
                  </from>
                  <to>
                    <xdr:col>1</xdr:col>
                    <xdr:colOff>885825</xdr:colOff>
                    <xdr:row>8</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885825</xdr:colOff>
                    <xdr:row>7</xdr:row>
                    <xdr:rowOff>0</xdr:rowOff>
                  </from>
                  <to>
                    <xdr:col>1</xdr:col>
                    <xdr:colOff>885825</xdr:colOff>
                    <xdr:row>8</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885825</xdr:colOff>
                    <xdr:row>7</xdr:row>
                    <xdr:rowOff>0</xdr:rowOff>
                  </from>
                  <to>
                    <xdr:col>1</xdr:col>
                    <xdr:colOff>885825</xdr:colOff>
                    <xdr:row>8</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885825</xdr:colOff>
                    <xdr:row>7</xdr:row>
                    <xdr:rowOff>0</xdr:rowOff>
                  </from>
                  <to>
                    <xdr:col>1</xdr:col>
                    <xdr:colOff>885825</xdr:colOff>
                    <xdr:row>8</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885825</xdr:colOff>
                    <xdr:row>7</xdr:row>
                    <xdr:rowOff>0</xdr:rowOff>
                  </from>
                  <to>
                    <xdr:col>1</xdr:col>
                    <xdr:colOff>885825</xdr:colOff>
                    <xdr:row>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885825</xdr:colOff>
                    <xdr:row>7</xdr:row>
                    <xdr:rowOff>0</xdr:rowOff>
                  </from>
                  <to>
                    <xdr:col>1</xdr:col>
                    <xdr:colOff>885825</xdr:colOff>
                    <xdr:row>8</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885825</xdr:colOff>
                    <xdr:row>7</xdr:row>
                    <xdr:rowOff>0</xdr:rowOff>
                  </from>
                  <to>
                    <xdr:col>1</xdr:col>
                    <xdr:colOff>885825</xdr:colOff>
                    <xdr:row>8</xdr:row>
                    <xdr:rowOff>76200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457200</xdr:colOff>
                    <xdr:row>12</xdr:row>
                    <xdr:rowOff>209550</xdr:rowOff>
                  </from>
                  <to>
                    <xdr:col>1</xdr:col>
                    <xdr:colOff>742950</xdr:colOff>
                    <xdr:row>14</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485775</xdr:colOff>
                    <xdr:row>12</xdr:row>
                    <xdr:rowOff>209550</xdr:rowOff>
                  </from>
                  <to>
                    <xdr:col>2</xdr:col>
                    <xdr:colOff>790575</xdr:colOff>
                    <xdr:row>14</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476250</xdr:colOff>
                    <xdr:row>12</xdr:row>
                    <xdr:rowOff>219075</xdr:rowOff>
                  </from>
                  <to>
                    <xdr:col>3</xdr:col>
                    <xdr:colOff>819150</xdr:colOff>
                    <xdr:row>14</xdr:row>
                    <xdr:rowOff>28575</xdr:rowOff>
                  </to>
                </anchor>
              </controlPr>
            </control>
          </mc:Choice>
        </mc:AlternateContent>
        <mc:AlternateContent xmlns:mc="http://schemas.openxmlformats.org/markup-compatibility/2006">
          <mc:Choice Requires="x14">
            <control shapeId="1048" r:id="rId16" name="Check Box 24">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9" r:id="rId17" name="Check Box 2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2" r:id="rId18" name="Check Box 38">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3" r:id="rId19" name="Check Box 3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6" r:id="rId20" name="Check Box 42">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7" r:id="rId21" name="Check Box 43">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0" r:id="rId22" name="Check Box 4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1" r:id="rId23" name="Check Box 47">
              <controlPr defaultSize="0" autoFill="0" autoLine="0" autoPict="0">
                <anchor>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CDAAB7B-0BC3-4D10-8855-AFCB35BD7379}">
          <x14:formula1>
            <xm:f>Zivilstand!$A$2:$A$8</xm:f>
          </x14:formula1>
          <xm:sqref>B7</xm:sqref>
        </x14:dataValidation>
        <x14:dataValidation type="list" allowBlank="1" showInputMessage="1" showErrorMessage="1" xr:uid="{D8ED8EA2-CF91-441A-A294-7C59B8B92A9A}">
          <x14:formula1>
            <xm:f>'Anhang 2'!$A$14:$A$20</xm:f>
          </x14:formula1>
          <xm:sqref>B61:E61</xm:sqref>
        </x14:dataValidation>
        <x14:dataValidation type="list" allowBlank="1" showInputMessage="1" showErrorMessage="1" xr:uid="{D3ED7D85-CB93-40D7-B254-43253EC2C287}">
          <x14:formula1>
            <xm:f>'Anhang 2'!$A$5:$A$12</xm:f>
          </x14:formula1>
          <xm:sqref>B60:E60</xm:sqref>
        </x14:dataValidation>
        <x14:dataValidation type="list" allowBlank="1" showInputMessage="1" showErrorMessage="1" xr:uid="{3688A1A9-BE8F-4478-A6A8-5061F26665B2}">
          <x14:formula1>
            <xm:f>'Anhang 1'!$A$2:$A$32</xm:f>
          </x14:formula1>
          <xm:sqref>C32:E32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8ABB-527D-4F4C-9423-B4E94EEE7EE6}">
  <sheetPr>
    <pageSetUpPr fitToPage="1"/>
  </sheetPr>
  <dimension ref="A2:F62"/>
  <sheetViews>
    <sheetView topLeftCell="A18" workbookViewId="0">
      <selection activeCell="F40" sqref="F40"/>
    </sheetView>
  </sheetViews>
  <sheetFormatPr baseColWidth="10" defaultRowHeight="12.75" x14ac:dyDescent="0.2"/>
  <cols>
    <col min="1" max="1" width="30.7109375" customWidth="1"/>
    <col min="2" max="2" width="23.28515625" customWidth="1"/>
    <col min="3" max="3" width="16.28515625" customWidth="1"/>
    <col min="4" max="4" width="9.85546875" bestFit="1" customWidth="1"/>
    <col min="5" max="6" width="12.28515625" bestFit="1" customWidth="1"/>
  </cols>
  <sheetData>
    <row r="2" spans="1:6" ht="20.25" x14ac:dyDescent="0.3">
      <c r="A2" s="66" t="s">
        <v>75</v>
      </c>
    </row>
    <row r="3" spans="1:6" x14ac:dyDescent="0.2">
      <c r="A3" s="1"/>
    </row>
    <row r="4" spans="1:6" x14ac:dyDescent="0.2">
      <c r="A4" s="1" t="s">
        <v>63</v>
      </c>
    </row>
    <row r="5" spans="1:6" x14ac:dyDescent="0.2">
      <c r="A5" s="1"/>
    </row>
    <row r="6" spans="1:6" x14ac:dyDescent="0.2">
      <c r="A6" s="67" t="s">
        <v>224</v>
      </c>
      <c r="B6" s="68"/>
      <c r="C6" s="68"/>
      <c r="D6" s="68"/>
      <c r="E6" s="68"/>
      <c r="F6" s="68"/>
    </row>
    <row r="7" spans="1:6" x14ac:dyDescent="0.2">
      <c r="E7" s="69" t="s">
        <v>42</v>
      </c>
      <c r="F7" s="69" t="s">
        <v>42</v>
      </c>
    </row>
    <row r="8" spans="1:6" x14ac:dyDescent="0.2">
      <c r="A8" t="s">
        <v>61</v>
      </c>
      <c r="E8" s="30">
        <f>'Fragebogen Stipendien'!D49</f>
        <v>0</v>
      </c>
      <c r="F8" s="30"/>
    </row>
    <row r="9" spans="1:6" x14ac:dyDescent="0.2">
      <c r="A9" t="s">
        <v>64</v>
      </c>
      <c r="B9" s="70" t="s">
        <v>70</v>
      </c>
      <c r="C9" s="71">
        <v>70000</v>
      </c>
      <c r="E9" s="30"/>
      <c r="F9" s="30"/>
    </row>
    <row r="10" spans="1:6" x14ac:dyDescent="0.2">
      <c r="B10" s="70" t="s">
        <v>141</v>
      </c>
      <c r="C10">
        <f>VLOOKUP('Fragebogen Stipendien'!C32,'Anhang 1'!A:G,7,FALSE)</f>
        <v>0.9</v>
      </c>
      <c r="E10" s="72">
        <f>C9*C10</f>
        <v>63000</v>
      </c>
      <c r="F10" s="30"/>
    </row>
    <row r="11" spans="1:6" x14ac:dyDescent="0.2">
      <c r="B11" s="70"/>
      <c r="E11" s="30"/>
      <c r="F11" s="30"/>
    </row>
    <row r="12" spans="1:6" x14ac:dyDescent="0.2">
      <c r="A12" t="s">
        <v>226</v>
      </c>
      <c r="B12" s="70"/>
      <c r="E12" s="30">
        <f>IF(C9*C10&gt;E8,C9*C10,E8)</f>
        <v>63000</v>
      </c>
      <c r="F12" s="30"/>
    </row>
    <row r="13" spans="1:6" x14ac:dyDescent="0.2">
      <c r="B13" s="70"/>
      <c r="E13" s="30"/>
      <c r="F13" s="30"/>
    </row>
    <row r="14" spans="1:6" x14ac:dyDescent="0.2">
      <c r="E14" s="30"/>
      <c r="F14" s="30"/>
    </row>
    <row r="15" spans="1:6" x14ac:dyDescent="0.2">
      <c r="A15" t="s">
        <v>225</v>
      </c>
      <c r="B15" s="30">
        <f>E12</f>
        <v>63000</v>
      </c>
      <c r="D15" s="30"/>
      <c r="E15" s="30"/>
      <c r="F15" s="30"/>
    </row>
    <row r="16" spans="1:6" x14ac:dyDescent="0.2">
      <c r="A16" t="s">
        <v>62</v>
      </c>
      <c r="B16" s="72"/>
      <c r="C16" s="72">
        <f>'Fragebogen Stipendien'!E49</f>
        <v>0</v>
      </c>
      <c r="D16" s="72"/>
      <c r="E16" s="30"/>
      <c r="F16" s="30"/>
    </row>
    <row r="17" spans="1:6" x14ac:dyDescent="0.2">
      <c r="B17" s="30"/>
      <c r="C17" s="30"/>
      <c r="D17" s="30"/>
      <c r="E17" s="30"/>
      <c r="F17" s="30"/>
    </row>
    <row r="18" spans="1:6" x14ac:dyDescent="0.2">
      <c r="A18" s="73" t="s">
        <v>218</v>
      </c>
      <c r="B18" s="30">
        <v>15000</v>
      </c>
      <c r="C18" s="30"/>
      <c r="F18" s="30">
        <f>IF(B15-B18&lt;0,0,B15-B18)</f>
        <v>48000</v>
      </c>
    </row>
    <row r="19" spans="1:6" x14ac:dyDescent="0.2">
      <c r="A19" s="73" t="s">
        <v>219</v>
      </c>
      <c r="B19" s="74"/>
      <c r="C19" s="72">
        <v>30000</v>
      </c>
      <c r="D19" s="74"/>
      <c r="F19" s="30">
        <f>IF(C16-C19&lt;0,0,C16-C19)</f>
        <v>0</v>
      </c>
    </row>
    <row r="20" spans="1:6" x14ac:dyDescent="0.2">
      <c r="E20" s="30"/>
      <c r="F20" s="30"/>
    </row>
    <row r="21" spans="1:6" x14ac:dyDescent="0.2">
      <c r="B21" s="30"/>
      <c r="C21" s="71"/>
      <c r="D21" s="71"/>
      <c r="E21" s="30"/>
      <c r="F21" s="30"/>
    </row>
    <row r="22" spans="1:6" x14ac:dyDescent="0.2">
      <c r="A22" s="67" t="s">
        <v>223</v>
      </c>
      <c r="B22" s="75"/>
      <c r="C22" s="68"/>
      <c r="D22" s="68"/>
      <c r="E22" s="75"/>
      <c r="F22" s="75"/>
    </row>
    <row r="23" spans="1:6" x14ac:dyDescent="0.2">
      <c r="A23" t="s">
        <v>221</v>
      </c>
      <c r="B23" s="30">
        <f>'Fragebogen Stipendien'!D63</f>
        <v>0</v>
      </c>
      <c r="D23" s="30"/>
      <c r="E23" s="30"/>
      <c r="F23" s="30"/>
    </row>
    <row r="24" spans="1:6" x14ac:dyDescent="0.2">
      <c r="A24" t="s">
        <v>222</v>
      </c>
      <c r="B24" s="72"/>
      <c r="C24" s="72">
        <f>'Fragebogen Stipendien'!E63</f>
        <v>0</v>
      </c>
      <c r="D24" s="72"/>
      <c r="E24" s="30"/>
      <c r="F24" s="30"/>
    </row>
    <row r="25" spans="1:6" x14ac:dyDescent="0.2">
      <c r="B25" s="30"/>
      <c r="C25" s="30"/>
      <c r="D25" s="30"/>
      <c r="E25" s="30"/>
      <c r="F25" s="30"/>
    </row>
    <row r="26" spans="1:6" x14ac:dyDescent="0.2">
      <c r="A26" s="73" t="s">
        <v>218</v>
      </c>
      <c r="B26" s="30">
        <v>20000</v>
      </c>
      <c r="C26" s="30"/>
      <c r="E26" s="30">
        <f>IF(B23-B26&lt;0,0,B23-B26)</f>
        <v>0</v>
      </c>
      <c r="F26" s="30"/>
    </row>
    <row r="27" spans="1:6" x14ac:dyDescent="0.2">
      <c r="A27" s="73" t="s">
        <v>219</v>
      </c>
      <c r="C27" s="30">
        <v>50000</v>
      </c>
      <c r="E27" s="30">
        <f>IF(C24-C27&lt;0,0,C24-C27)</f>
        <v>0</v>
      </c>
      <c r="F27" s="30"/>
    </row>
    <row r="28" spans="1:6" x14ac:dyDescent="0.2">
      <c r="A28" s="73" t="s">
        <v>217</v>
      </c>
      <c r="B28" s="30">
        <v>5000</v>
      </c>
      <c r="C28" s="30"/>
      <c r="D28" s="30"/>
      <c r="E28" s="30"/>
      <c r="F28" s="30"/>
    </row>
    <row r="29" spans="1:6" x14ac:dyDescent="0.2">
      <c r="A29" t="s">
        <v>71</v>
      </c>
      <c r="B29" s="71">
        <f>'Fragebogen Stipendien'!B32</f>
        <v>0</v>
      </c>
      <c r="E29" s="72">
        <f>-B28*B29</f>
        <v>0</v>
      </c>
      <c r="F29" s="30"/>
    </row>
    <row r="30" spans="1:6" x14ac:dyDescent="0.2">
      <c r="B30" s="30"/>
      <c r="D30" s="30"/>
      <c r="E30" s="30"/>
    </row>
    <row r="31" spans="1:6" x14ac:dyDescent="0.2">
      <c r="A31" t="s">
        <v>72</v>
      </c>
      <c r="B31" s="30"/>
      <c r="D31" s="30"/>
      <c r="E31" s="30">
        <f>IF(E26+E27+E29&lt;0,0,E26+E27+E29)</f>
        <v>0</v>
      </c>
      <c r="F31" s="30">
        <f>E31/10</f>
        <v>0</v>
      </c>
    </row>
    <row r="32" spans="1:6" x14ac:dyDescent="0.2">
      <c r="B32" s="30"/>
      <c r="D32" s="30"/>
      <c r="E32" s="30"/>
      <c r="F32" s="30"/>
    </row>
    <row r="33" spans="1:6" x14ac:dyDescent="0.2">
      <c r="B33" s="30"/>
      <c r="D33" s="30"/>
      <c r="E33" s="76"/>
      <c r="F33" s="30"/>
    </row>
    <row r="34" spans="1:6" x14ac:dyDescent="0.2">
      <c r="A34" s="67" t="s">
        <v>73</v>
      </c>
      <c r="B34" s="67"/>
      <c r="C34" s="67"/>
      <c r="D34" s="67"/>
      <c r="E34" s="67"/>
      <c r="F34" s="77">
        <f>SUM(F15:F33)</f>
        <v>48000</v>
      </c>
    </row>
    <row r="37" spans="1:6" x14ac:dyDescent="0.2">
      <c r="A37" s="67" t="s">
        <v>74</v>
      </c>
      <c r="B37" s="68"/>
      <c r="C37" s="68"/>
      <c r="D37" s="68"/>
      <c r="E37" s="68"/>
      <c r="F37" s="68"/>
    </row>
    <row r="38" spans="1:6" x14ac:dyDescent="0.2">
      <c r="A38" s="1"/>
    </row>
    <row r="39" spans="1:6" x14ac:dyDescent="0.2">
      <c r="B39" s="69" t="s">
        <v>99</v>
      </c>
      <c r="F39" s="30"/>
    </row>
    <row r="40" spans="1:6" x14ac:dyDescent="0.2">
      <c r="A40" s="1" t="s">
        <v>57</v>
      </c>
      <c r="B40" s="64" t="str">
        <f>'Fragebogen Stipendien'!B60</f>
        <v>1.1  Alleinstehend, eigener Haushalt</v>
      </c>
      <c r="F40" s="30">
        <f>VLOOKUP(B40,'Anhang 2'!B:F,5)</f>
        <v>12100</v>
      </c>
    </row>
    <row r="41" spans="1:6" x14ac:dyDescent="0.2">
      <c r="A41" s="1" t="s">
        <v>58</v>
      </c>
      <c r="B41" s="64" t="str">
        <f>'Fragebogen Stipendien'!B61</f>
        <v>2.1  Einpersonenhaushalt, eigener Haushalt</v>
      </c>
      <c r="F41" s="30">
        <f>VLOOKUP(B41,'Anhang 2'!B:F,5)</f>
        <v>10100</v>
      </c>
    </row>
    <row r="42" spans="1:6" x14ac:dyDescent="0.2">
      <c r="A42" s="1" t="s">
        <v>100</v>
      </c>
      <c r="F42" s="30"/>
    </row>
    <row r="43" spans="1:6" x14ac:dyDescent="0.2">
      <c r="A43" s="78" t="s">
        <v>101</v>
      </c>
      <c r="B43" s="79">
        <v>3.1</v>
      </c>
      <c r="C43" s="79" t="s">
        <v>102</v>
      </c>
      <c r="D43" s="80">
        <f>'Fragebogen Stipendien'!B25</f>
        <v>0</v>
      </c>
      <c r="F43" s="30">
        <f>VLOOKUP(B43,'Anhang 2'!A:F,6,FALSE)*D43</f>
        <v>0</v>
      </c>
    </row>
    <row r="44" spans="1:6" ht="51" x14ac:dyDescent="0.2">
      <c r="A44" s="81" t="s">
        <v>142</v>
      </c>
      <c r="B44">
        <v>3.2</v>
      </c>
      <c r="C44" s="79" t="s">
        <v>102</v>
      </c>
      <c r="D44" s="82">
        <f>'Fragebogen Stipendien'!B29</f>
        <v>0</v>
      </c>
      <c r="F44" s="30">
        <f>VLOOKUP(B44,'Anhang 2'!A:F,6,FALSE)*D44</f>
        <v>0</v>
      </c>
    </row>
    <row r="45" spans="1:6" ht="39.6" customHeight="1" x14ac:dyDescent="0.2">
      <c r="A45" s="81" t="s">
        <v>124</v>
      </c>
      <c r="B45">
        <v>3.3</v>
      </c>
      <c r="C45" s="79" t="s">
        <v>102</v>
      </c>
      <c r="D45" s="82">
        <f>'Fragebogen Stipendien'!B29</f>
        <v>0</v>
      </c>
      <c r="F45" s="30">
        <f>VLOOKUP(B45,'Anhang 2'!A:F,6,FALSE)*D45</f>
        <v>0</v>
      </c>
    </row>
    <row r="46" spans="1:6" x14ac:dyDescent="0.2">
      <c r="F46" s="30"/>
    </row>
    <row r="47" spans="1:6" x14ac:dyDescent="0.2">
      <c r="A47" s="1" t="s">
        <v>128</v>
      </c>
      <c r="F47" s="30"/>
    </row>
    <row r="48" spans="1:6" x14ac:dyDescent="0.2">
      <c r="A48" t="s">
        <v>125</v>
      </c>
      <c r="B48" s="79">
        <v>4.0999999999999996</v>
      </c>
      <c r="F48" s="30">
        <f>VLOOKUP(B48,'Anhang 2'!A:F,6,FALSE)</f>
        <v>1500</v>
      </c>
    </row>
    <row r="49" spans="1:6" x14ac:dyDescent="0.2">
      <c r="A49" t="s">
        <v>126</v>
      </c>
      <c r="B49" s="79">
        <v>4.2</v>
      </c>
      <c r="C49" t="s">
        <v>133</v>
      </c>
      <c r="F49" s="86">
        <f>VLOOKUP(B49,'Anhang 2'!A:F,6,FALSE)</f>
        <v>1500</v>
      </c>
    </row>
    <row r="50" spans="1:6" x14ac:dyDescent="0.2">
      <c r="A50" t="s">
        <v>127</v>
      </c>
      <c r="B50" s="79">
        <v>4.3</v>
      </c>
      <c r="F50" s="30">
        <f>VLOOKUP(B50,'Anhang 2'!A:F,6,FALSE)</f>
        <v>1950</v>
      </c>
    </row>
    <row r="51" spans="1:6" x14ac:dyDescent="0.2">
      <c r="A51" t="s">
        <v>117</v>
      </c>
      <c r="B51" s="79">
        <v>4.4000000000000004</v>
      </c>
      <c r="F51" s="30">
        <f>VLOOKUP(B51,'Anhang 2'!A:F,6,FALSE)</f>
        <v>740</v>
      </c>
    </row>
    <row r="52" spans="1:6" x14ac:dyDescent="0.2">
      <c r="B52" s="83"/>
      <c r="F52" s="30"/>
    </row>
    <row r="53" spans="1:6" x14ac:dyDescent="0.2">
      <c r="A53" s="67" t="s">
        <v>65</v>
      </c>
      <c r="B53" s="68"/>
      <c r="C53" s="68"/>
      <c r="D53" s="68"/>
      <c r="E53" s="68"/>
      <c r="F53" s="75"/>
    </row>
    <row r="54" spans="1:6" x14ac:dyDescent="0.2">
      <c r="A54" t="s">
        <v>129</v>
      </c>
      <c r="B54" s="79">
        <v>5.0999999999999996</v>
      </c>
      <c r="C54" t="s">
        <v>138</v>
      </c>
      <c r="F54" s="30">
        <f>VLOOKUP(B54,'Anhang 2'!A:F,6,FALSE)</f>
        <v>1200</v>
      </c>
    </row>
    <row r="55" spans="1:6" ht="25.5" x14ac:dyDescent="0.2">
      <c r="A55" s="31" t="s">
        <v>66</v>
      </c>
      <c r="B55" s="79">
        <v>5.2</v>
      </c>
      <c r="C55" t="s">
        <v>136</v>
      </c>
      <c r="D55" s="30">
        <f>'Anhang 2'!F35</f>
        <v>4000</v>
      </c>
      <c r="F55" s="30">
        <f>IF('Fragebogen Stipendien'!B64&gt;'Anhang 2'!F35,4000,'Fragebogen Stipendien'!B64)</f>
        <v>0</v>
      </c>
    </row>
    <row r="56" spans="1:6" x14ac:dyDescent="0.2">
      <c r="A56" t="s">
        <v>130</v>
      </c>
      <c r="B56" s="79">
        <v>5.3</v>
      </c>
      <c r="C56" t="s">
        <v>137</v>
      </c>
      <c r="D56" s="30">
        <f>'Anhang 2'!F36</f>
        <v>10100</v>
      </c>
      <c r="F56" s="30">
        <f>IF('Fragebogen Stipendien'!B65&gt;'Anhang 2'!F36,10100,'Fragebogen Stipendien'!B65)</f>
        <v>0</v>
      </c>
    </row>
    <row r="57" spans="1:6" x14ac:dyDescent="0.2">
      <c r="A57" t="s">
        <v>131</v>
      </c>
      <c r="B57" s="79">
        <v>5.4</v>
      </c>
      <c r="C57" t="s">
        <v>132</v>
      </c>
      <c r="F57" s="30">
        <f>'Fragebogen Stipendien'!B66</f>
        <v>0</v>
      </c>
    </row>
    <row r="58" spans="1:6" x14ac:dyDescent="0.2">
      <c r="F58" s="72"/>
    </row>
    <row r="60" spans="1:6" s="1" customFormat="1" x14ac:dyDescent="0.2">
      <c r="A60" s="1" t="s">
        <v>139</v>
      </c>
      <c r="F60" s="34">
        <f>SUM(F40:F57)</f>
        <v>29090</v>
      </c>
    </row>
    <row r="61" spans="1:6" s="1" customFormat="1" x14ac:dyDescent="0.2">
      <c r="A61" s="1" t="str">
        <f>A34</f>
        <v>Total Einkommen für 12 Monate</v>
      </c>
      <c r="F61" s="84">
        <f>-F34</f>
        <v>-48000</v>
      </c>
    </row>
    <row r="62" spans="1:6" s="1" customFormat="1" x14ac:dyDescent="0.2">
      <c r="A62" s="1" t="s">
        <v>140</v>
      </c>
      <c r="F62" s="85">
        <f>SUM(F60:F61)</f>
        <v>-18910</v>
      </c>
    </row>
  </sheetData>
  <sheetProtection selectLockedCells="1"/>
  <pageMargins left="0.70866141732283472" right="0.70866141732283472" top="0.78740157480314965" bottom="0.78740157480314965" header="0.31496062992125984" footer="0.31496062992125984"/>
  <pageSetup paperSize="9"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5B89-149B-4C8D-B422-0EA0363ACD4D}">
  <sheetPr>
    <pageSetUpPr fitToPage="1"/>
  </sheetPr>
  <dimension ref="A1:I37"/>
  <sheetViews>
    <sheetView workbookViewId="0">
      <selection activeCell="F40" sqref="F40"/>
    </sheetView>
  </sheetViews>
  <sheetFormatPr baseColWidth="10" defaultColWidth="11.42578125" defaultRowHeight="12.75" x14ac:dyDescent="0.2"/>
  <cols>
    <col min="1" max="1" width="43" style="50" customWidth="1"/>
    <col min="2" max="2" width="8.42578125" style="50" customWidth="1"/>
    <col min="3" max="3" width="39.85546875" style="51" customWidth="1"/>
    <col min="4" max="4" width="24.28515625" style="51" customWidth="1"/>
    <col min="5" max="5" width="27.140625" style="51" customWidth="1"/>
    <col min="6" max="6" width="45.85546875" style="51" customWidth="1"/>
    <col min="7" max="7" width="28.28515625" style="52" customWidth="1"/>
    <col min="8" max="8" width="40.7109375" style="53" bestFit="1" customWidth="1"/>
    <col min="9" max="16384" width="11.42578125" style="53"/>
  </cols>
  <sheetData>
    <row r="1" spans="1:9" ht="63.75" x14ac:dyDescent="0.2">
      <c r="A1" s="55" t="s">
        <v>284</v>
      </c>
      <c r="B1" s="55" t="s">
        <v>147</v>
      </c>
      <c r="C1" s="51" t="s">
        <v>148</v>
      </c>
      <c r="D1" s="51" t="s">
        <v>149</v>
      </c>
      <c r="E1" s="51" t="s">
        <v>150</v>
      </c>
      <c r="F1" s="51" t="s">
        <v>230</v>
      </c>
      <c r="G1" s="52" t="s">
        <v>151</v>
      </c>
      <c r="H1" s="51" t="s">
        <v>286</v>
      </c>
      <c r="I1" s="51"/>
    </row>
    <row r="2" spans="1:9" ht="51" x14ac:dyDescent="0.2">
      <c r="A2" s="51" t="str">
        <f>Tabelle1[[#This Row],[Pos.]] &amp; "  " &amp; Tabelle1[[#This Row],[Bezeichnung der Ausbildung]]</f>
        <v xml:space="preserve">  Katechetische Ausbildung</v>
      </c>
      <c r="C2" s="51" t="s">
        <v>152</v>
      </c>
      <c r="D2" s="51" t="s">
        <v>153</v>
      </c>
      <c r="E2" s="51" t="s">
        <v>154</v>
      </c>
      <c r="F2" s="51" t="s">
        <v>155</v>
      </c>
      <c r="H2" s="51"/>
      <c r="I2" s="51"/>
    </row>
    <row r="3" spans="1:9" ht="25.5" x14ac:dyDescent="0.2">
      <c r="A3" s="51" t="str">
        <f>Tabelle1[[#This Row],[Pos.]] &amp; "  " &amp; Tabelle1[[#This Row],[Bezeichnung der Ausbildung]]</f>
        <v>1.1.1  Katechetische Ausbildung; 3 Jahre</v>
      </c>
      <c r="B3" s="50" t="s">
        <v>78</v>
      </c>
      <c r="C3" s="51" t="s">
        <v>232</v>
      </c>
      <c r="F3" s="51" t="s">
        <v>156</v>
      </c>
      <c r="G3" s="52">
        <v>0.6</v>
      </c>
      <c r="H3" s="51"/>
      <c r="I3" s="51"/>
    </row>
    <row r="4" spans="1:9" ht="25.5" x14ac:dyDescent="0.2">
      <c r="A4" s="51" t="str">
        <f>Tabelle1[[#This Row],[Pos.]] &amp; "  " &amp; Tabelle1[[#This Row],[Bezeichnung der Ausbildung]]</f>
        <v>1.1.2  Katechetische Ausbildung; 4 Jahre</v>
      </c>
      <c r="B4" s="50" t="s">
        <v>157</v>
      </c>
      <c r="C4" s="51" t="s">
        <v>231</v>
      </c>
      <c r="F4" s="51" t="s">
        <v>158</v>
      </c>
      <c r="G4" s="52">
        <v>0.7</v>
      </c>
      <c r="H4" s="51"/>
      <c r="I4" s="51"/>
    </row>
    <row r="5" spans="1:9" ht="25.5" x14ac:dyDescent="0.2">
      <c r="A5" s="51" t="str">
        <f>Tabelle1[[#This Row],[Pos.]] &amp; "  " &amp; Tabelle1[[#This Row],[Bezeichnung der Ausbildung]]</f>
        <v>1.1.3  Katechetische Ausbildung; 5 Jahre</v>
      </c>
      <c r="B5" s="50" t="s">
        <v>159</v>
      </c>
      <c r="C5" s="51" t="s">
        <v>233</v>
      </c>
      <c r="F5" s="51" t="s">
        <v>160</v>
      </c>
      <c r="G5" s="52">
        <v>0.75</v>
      </c>
      <c r="H5" s="51"/>
      <c r="I5" s="51"/>
    </row>
    <row r="6" spans="1:9" ht="25.5" x14ac:dyDescent="0.2">
      <c r="A6" s="51" t="str">
        <f>Tabelle1[[#This Row],[Pos.]] &amp; "  " &amp; Tabelle1[[#This Row],[Bezeichnung der Ausbildung]]</f>
        <v>1.1.4  Katechetische Ausbildung; 6 Jahre</v>
      </c>
      <c r="B6" s="50" t="s">
        <v>161</v>
      </c>
      <c r="C6" s="51" t="s">
        <v>234</v>
      </c>
      <c r="F6" s="51" t="s">
        <v>162</v>
      </c>
      <c r="G6" s="52">
        <v>0.8</v>
      </c>
      <c r="H6" s="51"/>
      <c r="I6" s="51"/>
    </row>
    <row r="7" spans="1:9" ht="89.25" x14ac:dyDescent="0.2">
      <c r="A7" s="51" t="str">
        <f>Tabelle1[[#This Row],[Pos.]] &amp; "  " &amp; Tabelle1[[#This Row],[Bezeichnung der Ausbildung]]</f>
        <v>1.2  Fachausweis Katechetik/Jugendarbeit; TDS Aarau</v>
      </c>
      <c r="B7" s="50">
        <v>1.2</v>
      </c>
      <c r="C7" s="51" t="s">
        <v>236</v>
      </c>
      <c r="D7" s="51" t="s">
        <v>163</v>
      </c>
      <c r="E7" s="51" t="s">
        <v>164</v>
      </c>
      <c r="F7" s="51" t="s">
        <v>235</v>
      </c>
      <c r="G7" s="52">
        <v>0.4</v>
      </c>
      <c r="H7" s="51"/>
      <c r="I7" s="51"/>
    </row>
    <row r="8" spans="1:9" ht="76.5" x14ac:dyDescent="0.2">
      <c r="A8" s="51" t="str">
        <f>Tabelle1[[#This Row],[Pos.]] &amp; "  " &amp; Tabelle1[[#This Row],[Bezeichnung der Ausbildung]]</f>
        <v xml:space="preserve">  Bildungsgang Katechetin / Katechet mit Fachausweis ForModula</v>
      </c>
      <c r="C8" s="51" t="s">
        <v>165</v>
      </c>
      <c r="D8" s="51" t="s">
        <v>166</v>
      </c>
      <c r="E8" s="51" t="s">
        <v>167</v>
      </c>
      <c r="F8" s="51" t="s">
        <v>168</v>
      </c>
      <c r="H8" s="51"/>
      <c r="I8" s="51"/>
    </row>
    <row r="9" spans="1:9" ht="25.5" x14ac:dyDescent="0.2">
      <c r="A9" s="51" t="str">
        <f>Tabelle1[[#This Row],[Pos.]] &amp; "  " &amp; Tabelle1[[#This Row],[Bezeichnung der Ausbildung]]</f>
        <v>1.3.1  Bildungsgang Katechetin / Katechet mit Fachausweis ForModula; 3 Jahre</v>
      </c>
      <c r="B9" s="50" t="s">
        <v>169</v>
      </c>
      <c r="C9" s="51" t="s">
        <v>237</v>
      </c>
      <c r="F9" s="51" t="s">
        <v>170</v>
      </c>
      <c r="G9" s="52">
        <v>0.8</v>
      </c>
      <c r="H9" s="51"/>
      <c r="I9" s="51"/>
    </row>
    <row r="10" spans="1:9" ht="25.5" x14ac:dyDescent="0.2">
      <c r="A10" s="51" t="str">
        <f>Tabelle1[[#This Row],[Pos.]] &amp; "  " &amp; Tabelle1[[#This Row],[Bezeichnung der Ausbildung]]</f>
        <v>1.3.2  Bildungsgang Katechetin / Katechet mit Fachausweis ForModula; 4 Jahre</v>
      </c>
      <c r="B10" s="50" t="s">
        <v>171</v>
      </c>
      <c r="C10" s="51" t="s">
        <v>238</v>
      </c>
      <c r="F10" s="51" t="s">
        <v>172</v>
      </c>
      <c r="G10" s="52">
        <v>0.85</v>
      </c>
      <c r="H10" s="51"/>
      <c r="I10" s="51"/>
    </row>
    <row r="11" spans="1:9" ht="25.5" x14ac:dyDescent="0.2">
      <c r="A11" s="51" t="str">
        <f>Tabelle1[[#This Row],[Pos.]] &amp; "  " &amp; Tabelle1[[#This Row],[Bezeichnung der Ausbildung]]</f>
        <v>1.3.3  Bildungsgang Katechetin / Katechet mit Fachausweis ForModula; 5 Jahre</v>
      </c>
      <c r="B11" s="50" t="s">
        <v>173</v>
      </c>
      <c r="C11" s="51" t="s">
        <v>239</v>
      </c>
      <c r="F11" s="51" t="s">
        <v>174</v>
      </c>
      <c r="G11" s="52">
        <v>0.9</v>
      </c>
      <c r="H11" s="51"/>
      <c r="I11" s="51"/>
    </row>
    <row r="12" spans="1:9" ht="38.25" x14ac:dyDescent="0.2">
      <c r="A12" s="51" t="str">
        <f>Tabelle1[[#This Row],[Pos.]] &amp; "  " &amp; Tabelle1[[#This Row],[Bezeichnung der Ausbildung]]</f>
        <v xml:space="preserve">  Formation catéchétique</v>
      </c>
      <c r="C12" s="51" t="s">
        <v>175</v>
      </c>
      <c r="D12" s="51" t="s">
        <v>176</v>
      </c>
      <c r="E12" s="51" t="s">
        <v>177</v>
      </c>
      <c r="F12" s="51" t="s">
        <v>178</v>
      </c>
      <c r="H12" s="51"/>
      <c r="I12" s="51"/>
    </row>
    <row r="13" spans="1:9" x14ac:dyDescent="0.2">
      <c r="A13" s="51" t="str">
        <f>Tabelle1[[#This Row],[Pos.]] &amp; "  " &amp; Tabelle1[[#This Row],[Bezeichnung der Ausbildung]]</f>
        <v>1.4.1  Formation catéchétique, 2 Jahre</v>
      </c>
      <c r="B13" s="50" t="s">
        <v>179</v>
      </c>
      <c r="C13" s="51" t="s">
        <v>240</v>
      </c>
      <c r="F13" s="51" t="s">
        <v>180</v>
      </c>
      <c r="G13" s="52">
        <v>0.75</v>
      </c>
      <c r="H13" s="51"/>
      <c r="I13" s="51"/>
    </row>
    <row r="14" spans="1:9" x14ac:dyDescent="0.2">
      <c r="A14" s="51" t="str">
        <f>Tabelle1[[#This Row],[Pos.]] &amp; "  " &amp; Tabelle1[[#This Row],[Bezeichnung der Ausbildung]]</f>
        <v>1.4.2  Formation catéchétique, 3 Jahre</v>
      </c>
      <c r="B14" s="50" t="s">
        <v>181</v>
      </c>
      <c r="C14" s="51" t="s">
        <v>241</v>
      </c>
      <c r="F14" s="51" t="s">
        <v>182</v>
      </c>
      <c r="G14" s="52">
        <v>0.85</v>
      </c>
      <c r="H14" s="51"/>
      <c r="I14" s="51"/>
    </row>
    <row r="15" spans="1:9" x14ac:dyDescent="0.2">
      <c r="A15" s="51" t="str">
        <f>Tabelle1[[#This Row],[Pos.]] &amp; "  " &amp; Tabelle1[[#This Row],[Bezeichnung der Ausbildung]]</f>
        <v>1.4.3  Formation catéchétique, 4 Jahre</v>
      </c>
      <c r="B15" s="50" t="s">
        <v>183</v>
      </c>
      <c r="C15" s="51" t="s">
        <v>242</v>
      </c>
      <c r="F15" s="51" t="s">
        <v>184</v>
      </c>
      <c r="G15" s="52">
        <v>0.9</v>
      </c>
      <c r="H15" s="51"/>
      <c r="I15" s="51"/>
    </row>
    <row r="16" spans="1:9" x14ac:dyDescent="0.2">
      <c r="A16" s="51" t="str">
        <f>Tabelle1[[#This Row],[Pos.]] &amp; "  " &amp; Tabelle1[[#This Row],[Bezeichnung der Ausbildung]]</f>
        <v>1.4.4  Formation catéchétique, 5 Jahre</v>
      </c>
      <c r="B16" s="50" t="s">
        <v>185</v>
      </c>
      <c r="C16" s="51" t="s">
        <v>243</v>
      </c>
      <c r="F16" s="51" t="s">
        <v>186</v>
      </c>
      <c r="G16" s="52">
        <v>0.9</v>
      </c>
      <c r="H16" s="51"/>
      <c r="I16" s="51"/>
    </row>
    <row r="17" spans="1:9" x14ac:dyDescent="0.2">
      <c r="A17" s="51" t="str">
        <f>Tabelle1[[#This Row],[Pos.]] &amp; "  " &amp; Tabelle1[[#This Row],[Bezeichnung der Ausbildung]]</f>
        <v>1.4.5  Formation catéchétique, 6 Jahre</v>
      </c>
      <c r="B17" s="50" t="s">
        <v>187</v>
      </c>
      <c r="C17" s="51" t="s">
        <v>244</v>
      </c>
      <c r="F17" s="51" t="s">
        <v>188</v>
      </c>
      <c r="G17" s="52">
        <v>0.9</v>
      </c>
      <c r="H17" s="51"/>
      <c r="I17" s="51"/>
    </row>
    <row r="18" spans="1:9" x14ac:dyDescent="0.2">
      <c r="A18" s="51" t="str">
        <f>Tabelle1[[#This Row],[Pos.]] &amp; "  " &amp; Tabelle1[[#This Row],[Bezeichnung der Ausbildung]]</f>
        <v>2.1  Theologie</v>
      </c>
      <c r="B18" s="50" t="s">
        <v>90</v>
      </c>
      <c r="C18" s="51" t="s">
        <v>285</v>
      </c>
      <c r="H18" s="51"/>
      <c r="I18" s="51"/>
    </row>
    <row r="19" spans="1:9" ht="51" x14ac:dyDescent="0.2">
      <c r="A19" s="51" t="str">
        <f>Tabelle1[[#This Row],[Pos.]] &amp; "  " &amp; Tabelle1[[#This Row],[Bezeichnung der Ausbildung]]</f>
        <v>2.1.1  Studiengang Monofach Theologie auf den Stufen Bachelor und Master, Berufsrichtung Pfarrerin/Pfarrer, an anerkannten evangelisch-theologischen Fakultäten; Vollzeitstudium</v>
      </c>
      <c r="B19" s="50" t="s">
        <v>92</v>
      </c>
      <c r="C19" s="51" t="s">
        <v>249</v>
      </c>
      <c r="D19" s="51" t="s">
        <v>189</v>
      </c>
      <c r="E19" s="51" t="s">
        <v>190</v>
      </c>
      <c r="F19" s="51" t="s">
        <v>191</v>
      </c>
      <c r="G19" s="54">
        <v>0</v>
      </c>
      <c r="H19" s="51"/>
      <c r="I19" s="51"/>
    </row>
    <row r="20" spans="1:9" ht="63.75" x14ac:dyDescent="0.2">
      <c r="A20" s="51" t="str">
        <f>Tabelle1[[#This Row],[Pos.]] &amp; "  " &amp; Tabelle1[[#This Row],[Bezeichnung der Ausbildung]]</f>
        <v>2.1.2  Studiengang Monofach Theologie auf den Stufen Bachelor und Master, Berufsrichtung Pfarrerin/Pfarrer, an anerkannten evangelisch-theologischen Fakultäten, 50 % - Teilzeitvikariat</v>
      </c>
      <c r="B20" s="50" t="s">
        <v>192</v>
      </c>
      <c r="C20" s="51" t="s">
        <v>245</v>
      </c>
      <c r="D20" s="51" t="s">
        <v>189</v>
      </c>
      <c r="E20" s="51" t="s">
        <v>190</v>
      </c>
      <c r="F20" s="51" t="s">
        <v>264</v>
      </c>
      <c r="G20" s="54">
        <v>0</v>
      </c>
      <c r="H20" s="51"/>
      <c r="I20" s="51"/>
    </row>
    <row r="21" spans="1:9" ht="63.75" x14ac:dyDescent="0.2">
      <c r="A21" s="51" t="str">
        <f>Tabelle1[[#This Row],[Pos.]] &amp; "  " &amp; Tabelle1[[#This Row],[Bezeichnung der Ausbildung]]</f>
        <v>2.1.3  Studiengang Monofach Theologie auf den Stufen Bachelor und Master, Berufsrichtung Pfarrerin/Pfarrer, an anerkannten evangelisch-theologischen Fakultäten; 80 % - Teilzeitvikariat</v>
      </c>
      <c r="B21" s="50" t="s">
        <v>263</v>
      </c>
      <c r="C21" s="51" t="s">
        <v>246</v>
      </c>
      <c r="D21" s="51" t="s">
        <v>189</v>
      </c>
      <c r="E21" s="51" t="s">
        <v>190</v>
      </c>
      <c r="F21" s="51" t="s">
        <v>265</v>
      </c>
      <c r="G21" s="54">
        <v>0</v>
      </c>
      <c r="H21" s="51"/>
      <c r="I21" s="51"/>
    </row>
    <row r="22" spans="1:9" ht="63.75" x14ac:dyDescent="0.2">
      <c r="A22" s="51" t="str">
        <f>Tabelle1[[#This Row],[Pos.]] &amp; "  " &amp; Tabelle1[[#This Row],[Bezeichnung der Ausbildung]]</f>
        <v>2.2  Kirchlich-theologische Maturitätsschule; Vollzeitausbildung</v>
      </c>
      <c r="B22" s="50">
        <v>2.2000000000000002</v>
      </c>
      <c r="C22" s="51" t="s">
        <v>247</v>
      </c>
      <c r="D22" s="51" t="s">
        <v>193</v>
      </c>
      <c r="E22" s="51" t="s">
        <v>194</v>
      </c>
      <c r="F22" s="51" t="s">
        <v>195</v>
      </c>
      <c r="G22" s="52">
        <v>0</v>
      </c>
      <c r="H22" s="51"/>
      <c r="I22" s="51"/>
    </row>
    <row r="23" spans="1:9" ht="89.25" x14ac:dyDescent="0.2">
      <c r="A23" s="51" t="str">
        <f>Tabelle1[[#This Row],[Pos.]] &amp; "  " &amp; Tabelle1[[#This Row],[Bezeichnung der Ausbildung]]</f>
        <v>2.3.1  Intensivstudium Theologie für Akademikerinnen und Akademiker mit Berufsziel Pfarramt (inklusiv Lernvikariat, welches als Teil des Intensivstudiums im Anschluss an die theologische Universitätsausbildung absolviert wird), Vollzeitstudium</v>
      </c>
      <c r="B23" s="50" t="s">
        <v>198</v>
      </c>
      <c r="C23" s="51" t="s">
        <v>248</v>
      </c>
      <c r="D23" s="51" t="s">
        <v>196</v>
      </c>
      <c r="E23" s="51" t="s">
        <v>197</v>
      </c>
      <c r="F23" s="51" t="s">
        <v>191</v>
      </c>
      <c r="G23" s="52">
        <v>0</v>
      </c>
      <c r="H23" s="51"/>
      <c r="I23" s="51"/>
    </row>
    <row r="24" spans="1:9" ht="89.25" x14ac:dyDescent="0.2">
      <c r="A24" s="51" t="str">
        <f>Tabelle1[[#This Row],[Pos.]] &amp; "  " &amp; Tabelle1[[#This Row],[Bezeichnung der Ausbildung]]</f>
        <v>2.3.2  Intensivstudium Theologie für Akademikerinnen und Akademiker mit Berufsziel Pfarramt (inklusiv Lernvikariat, welches als Teil des Intensivstudiums im Anschluss an die theologische Universitätsausbildung absolviert wird); 50 % - Teilzeitvikariat</v>
      </c>
      <c r="B24" s="50" t="s">
        <v>199</v>
      </c>
      <c r="C24" s="51" t="s">
        <v>250</v>
      </c>
      <c r="F24" s="51" t="s">
        <v>264</v>
      </c>
      <c r="G24" s="54">
        <v>0</v>
      </c>
      <c r="H24" s="51"/>
      <c r="I24" s="51"/>
    </row>
    <row r="25" spans="1:9" ht="89.25" x14ac:dyDescent="0.2">
      <c r="A25" s="51" t="str">
        <f>Tabelle1[[#This Row],[Pos.]] &amp; "  " &amp; Tabelle1[[#This Row],[Bezeichnung der Ausbildung]]</f>
        <v>2.3.3  Intensivstudium Theologie für Akademikerinnen und Akademiker mit Berufsziel Pfarramt (inklusiv Lernvikariat, welches als Teil des Intensivstudiums im Anschluss an die theologische Universitätsausbildung absolviert wird), Vollzeitstudium; 80 % - Teilzeitvikariat</v>
      </c>
      <c r="B25" s="50" t="s">
        <v>266</v>
      </c>
      <c r="C25" s="51" t="s">
        <v>251</v>
      </c>
      <c r="F25" s="51" t="s">
        <v>267</v>
      </c>
      <c r="G25" s="54">
        <v>0</v>
      </c>
      <c r="H25" s="51"/>
      <c r="I25" s="51"/>
    </row>
    <row r="26" spans="1:9" ht="76.5" x14ac:dyDescent="0.2">
      <c r="A26" s="51" t="str">
        <f>Tabelle1[[#This Row],[Pos.]] &amp; "  " &amp; Tabelle1[[#This Row],[Bezeichnung der Ausbildung]]</f>
        <v>3.1  Sozialfachliche und kirchlich-theologische Ausbildung integriert in eine Diplomausbildung (Doppelte Qualifikation); Integrierte Ausbildung</v>
      </c>
      <c r="B26" s="50">
        <v>3.1</v>
      </c>
      <c r="C26" s="51" t="s">
        <v>252</v>
      </c>
      <c r="D26" s="51" t="s">
        <v>253</v>
      </c>
      <c r="E26" s="51" t="s">
        <v>164</v>
      </c>
      <c r="F26" s="51" t="s">
        <v>254</v>
      </c>
      <c r="G26" s="52">
        <v>0.5</v>
      </c>
      <c r="H26" s="51"/>
      <c r="I26" s="51"/>
    </row>
    <row r="27" spans="1:9" ht="63.75" x14ac:dyDescent="0.2">
      <c r="A27" s="51" t="str">
        <f>Tabelle1[[#This Row],[Pos.]] &amp; "  " &amp; Tabelle1[[#This Row],[Bezeichnung der Ausbildung]]</f>
        <v>3.2.1  Sozialfachliche Ausbildung (ohne kirchlich-theologische Ausbildung), 3 Jahre</v>
      </c>
      <c r="B27" s="50" t="s">
        <v>202</v>
      </c>
      <c r="C27" s="51" t="s">
        <v>258</v>
      </c>
      <c r="D27" s="51" t="s">
        <v>200</v>
      </c>
      <c r="E27" s="51" t="s">
        <v>201</v>
      </c>
      <c r="F27" s="51" t="s">
        <v>256</v>
      </c>
      <c r="G27" s="52">
        <v>0.5</v>
      </c>
      <c r="H27" s="51"/>
      <c r="I27" s="51"/>
    </row>
    <row r="28" spans="1:9" ht="72" customHeight="1" x14ac:dyDescent="0.2">
      <c r="A28" s="51" t="str">
        <f>Tabelle1[[#This Row],[Pos.]] &amp; "  " &amp; Tabelle1[[#This Row],[Bezeichnung der Ausbildung]]</f>
        <v>3.2.2  Sozialfachliche Ausbildung (ohne kirchlich-theologische Ausbildung); 4 Jahre</v>
      </c>
      <c r="B28" s="50" t="s">
        <v>203</v>
      </c>
      <c r="C28" s="51" t="s">
        <v>255</v>
      </c>
      <c r="E28" s="51" t="s">
        <v>164</v>
      </c>
      <c r="F28" s="51" t="s">
        <v>268</v>
      </c>
      <c r="G28" s="52">
        <v>0.4</v>
      </c>
      <c r="H28" s="51"/>
      <c r="I28" s="51"/>
    </row>
    <row r="29" spans="1:9" ht="25.5" x14ac:dyDescent="0.2">
      <c r="A29" s="51" t="str">
        <f>Tabelle1[[#This Row],[Pos.]] &amp; "  " &amp; Tabelle1[[#This Row],[Bezeichnung der Ausbildung]]</f>
        <v>3.2.2  Sozialfachliche Ausbildung (ohne kirchlich-theologische Ausbildung); 4 Jahre</v>
      </c>
      <c r="B29" s="50" t="s">
        <v>203</v>
      </c>
      <c r="C29" s="51" t="s">
        <v>255</v>
      </c>
      <c r="E29" s="51" t="s">
        <v>164</v>
      </c>
      <c r="G29" s="52">
        <v>0.4</v>
      </c>
      <c r="H29" s="51"/>
      <c r="I29" s="51"/>
    </row>
    <row r="30" spans="1:9" ht="38.25" x14ac:dyDescent="0.2">
      <c r="A30" s="51" t="str">
        <f>Tabelle1[[#This Row],[Pos.]] &amp; "  " &amp; Tabelle1[[#This Row],[Bezeichnung der Ausbildung]]</f>
        <v xml:space="preserve">3.3.1  Kirchlich-Theologische Qualifikation in Verbindung mit einer staatlich ankerkannten sozialfachlichen Ausbildung (Niveau HF/FH) </v>
      </c>
      <c r="B30" s="50" t="s">
        <v>208</v>
      </c>
      <c r="C30" s="51" t="s">
        <v>204</v>
      </c>
      <c r="D30" s="51" t="s">
        <v>205</v>
      </c>
      <c r="E30" s="51" t="s">
        <v>206</v>
      </c>
      <c r="F30" s="51" t="s">
        <v>207</v>
      </c>
      <c r="G30" s="52">
        <v>1</v>
      </c>
      <c r="H30" s="51"/>
      <c r="I30" s="51"/>
    </row>
    <row r="31" spans="1:9" ht="38.25" x14ac:dyDescent="0.2">
      <c r="A31" s="51" t="str">
        <f>Tabelle1[[#This Row],[Pos.]] &amp; "  " &amp; Tabelle1[[#This Row],[Bezeichnung der Ausbildung]]</f>
        <v xml:space="preserve">3.3.2  Kirchlich-Theologische Qualifikation in Verbindung mit einer staatlich ankerkannten sozialfachlichen Ausbildung (Niveau HF/FH) </v>
      </c>
      <c r="B31" s="50" t="s">
        <v>211</v>
      </c>
      <c r="C31" s="51" t="s">
        <v>204</v>
      </c>
      <c r="D31" s="51" t="s">
        <v>205</v>
      </c>
      <c r="E31" s="51" t="s">
        <v>209</v>
      </c>
      <c r="F31" s="51" t="s">
        <v>210</v>
      </c>
      <c r="G31" s="52">
        <v>1</v>
      </c>
      <c r="H31" s="51"/>
      <c r="I31" s="51"/>
    </row>
    <row r="32" spans="1:9" ht="51" x14ac:dyDescent="0.2">
      <c r="A32" s="51" t="str">
        <f>Tabelle1[[#This Row],[Pos.]] &amp; "  " &amp; Tabelle1[[#This Row],[Bezeichnung der Ausbildung]]</f>
        <v xml:space="preserve">3.3.3  Sozialfachliche Ausbildung mit kirchlich-Theologische Qualifikation in Verbindung mit einer staatlich ankerkannten sozialfachlichen Ausbildung (Niveau HF/FH) </v>
      </c>
      <c r="B32" s="50" t="s">
        <v>269</v>
      </c>
      <c r="C32" s="51" t="s">
        <v>257</v>
      </c>
      <c r="D32" s="51" t="s">
        <v>205</v>
      </c>
      <c r="E32" s="51" t="s">
        <v>212</v>
      </c>
      <c r="F32" s="51" t="s">
        <v>213</v>
      </c>
      <c r="G32" s="52">
        <v>1</v>
      </c>
      <c r="H32" s="51"/>
      <c r="I32" s="51"/>
    </row>
    <row r="36" spans="1:2" x14ac:dyDescent="0.2">
      <c r="A36" s="55" t="s">
        <v>214</v>
      </c>
      <c r="B36" s="55"/>
    </row>
    <row r="37" spans="1:2" x14ac:dyDescent="0.2">
      <c r="A37" s="55" t="s">
        <v>215</v>
      </c>
      <c r="B37" s="55"/>
    </row>
  </sheetData>
  <pageMargins left="0.7" right="0.7" top="0.78740157499999996" bottom="0.78740157499999996" header="0.3" footer="0.3"/>
  <pageSetup paperSize="9" scale="7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80DA-7CBC-407B-AD6F-82BA94B16EDA}">
  <sheetPr>
    <pageSetUpPr fitToPage="1"/>
  </sheetPr>
  <dimension ref="A1:I37"/>
  <sheetViews>
    <sheetView workbookViewId="0">
      <selection activeCell="F40" sqref="F40"/>
    </sheetView>
  </sheetViews>
  <sheetFormatPr baseColWidth="10" defaultRowHeight="12.75" x14ac:dyDescent="0.2"/>
  <cols>
    <col min="1" max="1" width="42.85546875" bestFit="1" customWidth="1"/>
    <col min="2" max="2" width="8.28515625" style="32" customWidth="1"/>
    <col min="3" max="3" width="46.28515625" customWidth="1"/>
    <col min="4" max="5" width="10.42578125" customWidth="1"/>
    <col min="6" max="6" width="11.5703125" style="30"/>
    <col min="9" max="9" width="42.85546875" bestFit="1" customWidth="1"/>
  </cols>
  <sheetData>
    <row r="1" spans="1:9" s="1" customFormat="1" x14ac:dyDescent="0.2">
      <c r="B1" s="33"/>
      <c r="F1" s="34"/>
      <c r="G1" s="49"/>
    </row>
    <row r="3" spans="1:9" x14ac:dyDescent="0.2">
      <c r="A3" s="1" t="s">
        <v>281</v>
      </c>
      <c r="F3" s="34" t="s">
        <v>229</v>
      </c>
    </row>
    <row r="4" spans="1:9" s="1" customFormat="1" x14ac:dyDescent="0.2">
      <c r="B4" s="33">
        <v>1</v>
      </c>
      <c r="C4" s="1" t="s">
        <v>57</v>
      </c>
      <c r="F4" s="34" t="s">
        <v>42</v>
      </c>
    </row>
    <row r="5" spans="1:9" x14ac:dyDescent="0.2">
      <c r="A5" t="str">
        <f>B5&amp; "  " &amp;C5</f>
        <v>1.1  Alleinstehend, eigener Haushalt</v>
      </c>
      <c r="B5" s="32" t="s">
        <v>287</v>
      </c>
      <c r="C5" t="s">
        <v>76</v>
      </c>
      <c r="F5" s="30">
        <v>12100</v>
      </c>
    </row>
    <row r="6" spans="1:9" x14ac:dyDescent="0.2">
      <c r="A6" t="str">
        <f t="shared" ref="A6:A20" si="0">B6&amp; "  " &amp;C6</f>
        <v>1.1.1  Alleinstehend, nicht eigener Haushalt</v>
      </c>
      <c r="B6" s="32" t="s">
        <v>78</v>
      </c>
      <c r="C6" t="s">
        <v>77</v>
      </c>
      <c r="F6" s="30">
        <f>F5-3000</f>
        <v>9100</v>
      </c>
      <c r="G6" s="30"/>
    </row>
    <row r="7" spans="1:9" x14ac:dyDescent="0.2">
      <c r="A7" t="str">
        <f t="shared" si="0"/>
        <v>1.2  Zweipersonenhaushalt</v>
      </c>
      <c r="B7" s="32" t="s">
        <v>79</v>
      </c>
      <c r="C7" t="s">
        <v>80</v>
      </c>
      <c r="F7" s="30">
        <v>18500</v>
      </c>
    </row>
    <row r="8" spans="1:9" x14ac:dyDescent="0.2">
      <c r="A8" t="str">
        <f t="shared" si="0"/>
        <v>1.3  Dreipersonenhaushalt</v>
      </c>
      <c r="B8" s="32" t="s">
        <v>81</v>
      </c>
      <c r="C8" t="s">
        <v>82</v>
      </c>
      <c r="F8" s="30">
        <v>22500</v>
      </c>
    </row>
    <row r="9" spans="1:9" x14ac:dyDescent="0.2">
      <c r="A9" t="str">
        <f t="shared" si="0"/>
        <v>1.4  Vierpersonenhaushalt</v>
      </c>
      <c r="B9" s="32" t="s">
        <v>143</v>
      </c>
      <c r="C9" t="s">
        <v>83</v>
      </c>
      <c r="F9" s="30">
        <v>25900</v>
      </c>
    </row>
    <row r="10" spans="1:9" x14ac:dyDescent="0.2">
      <c r="A10" t="str">
        <f t="shared" si="0"/>
        <v>1.5  Fünfpersonenhaushalt</v>
      </c>
      <c r="B10" s="32" t="s">
        <v>144</v>
      </c>
      <c r="C10" t="s">
        <v>84</v>
      </c>
      <c r="F10" s="30">
        <v>29300</v>
      </c>
    </row>
    <row r="11" spans="1:9" x14ac:dyDescent="0.2">
      <c r="A11" t="str">
        <f t="shared" si="0"/>
        <v>1.6  Sechspersonenhaushalt</v>
      </c>
      <c r="B11" s="32" t="s">
        <v>86</v>
      </c>
      <c r="C11" t="s">
        <v>85</v>
      </c>
      <c r="F11" s="30">
        <f>F10+2500</f>
        <v>31800</v>
      </c>
    </row>
    <row r="12" spans="1:9" x14ac:dyDescent="0.2">
      <c r="A12" t="str">
        <f t="shared" si="0"/>
        <v>1.7  Siebenpersonenhaushalt</v>
      </c>
      <c r="B12" s="32" t="s">
        <v>87</v>
      </c>
      <c r="C12" t="s">
        <v>88</v>
      </c>
      <c r="F12" s="30">
        <f>F11+2500</f>
        <v>34300</v>
      </c>
    </row>
    <row r="13" spans="1:9" x14ac:dyDescent="0.2">
      <c r="A13" t="str">
        <f t="shared" si="0"/>
        <v xml:space="preserve">  </v>
      </c>
    </row>
    <row r="14" spans="1:9" s="1" customFormat="1" x14ac:dyDescent="0.2">
      <c r="A14" t="str">
        <f t="shared" si="0"/>
        <v>2  Wohnkosten</v>
      </c>
      <c r="B14" s="33" t="s">
        <v>89</v>
      </c>
      <c r="C14" s="1" t="s">
        <v>58</v>
      </c>
      <c r="F14" s="34"/>
      <c r="I14"/>
    </row>
    <row r="15" spans="1:9" x14ac:dyDescent="0.2">
      <c r="A15" t="str">
        <f t="shared" si="0"/>
        <v>2.1  Einpersonenhaushalt, eigener Haushalt</v>
      </c>
      <c r="B15" s="32" t="s">
        <v>90</v>
      </c>
      <c r="C15" t="s">
        <v>91</v>
      </c>
      <c r="F15" s="30">
        <v>10100</v>
      </c>
      <c r="G15" s="30"/>
    </row>
    <row r="16" spans="1:9" x14ac:dyDescent="0.2">
      <c r="A16" t="str">
        <f t="shared" si="0"/>
        <v>2.1.1  Einpersonenhaushalt, nicht eigener Haushalt</v>
      </c>
      <c r="B16" s="32" t="s">
        <v>92</v>
      </c>
      <c r="C16" t="s">
        <v>93</v>
      </c>
      <c r="F16" s="30">
        <f>F15-3000</f>
        <v>7100</v>
      </c>
    </row>
    <row r="17" spans="1:6" x14ac:dyDescent="0.2">
      <c r="A17" t="str">
        <f t="shared" si="0"/>
        <v>2.2  Zweipersonenhaushalt</v>
      </c>
      <c r="B17" s="32" t="s">
        <v>94</v>
      </c>
      <c r="C17" t="s">
        <v>80</v>
      </c>
      <c r="F17" s="30">
        <v>13600</v>
      </c>
    </row>
    <row r="18" spans="1:6" x14ac:dyDescent="0.2">
      <c r="A18" t="str">
        <f t="shared" si="0"/>
        <v>2.3  Dreipersonenhaushalt</v>
      </c>
      <c r="B18" s="32" t="s">
        <v>96</v>
      </c>
      <c r="C18" t="s">
        <v>82</v>
      </c>
      <c r="F18" s="30">
        <v>16300</v>
      </c>
    </row>
    <row r="19" spans="1:6" x14ac:dyDescent="0.2">
      <c r="A19" t="str">
        <f t="shared" si="0"/>
        <v>2.4  Vierpersonenhaushalt</v>
      </c>
      <c r="B19" s="32" t="s">
        <v>97</v>
      </c>
      <c r="C19" t="s">
        <v>83</v>
      </c>
      <c r="F19" s="30">
        <v>20000</v>
      </c>
    </row>
    <row r="20" spans="1:6" x14ac:dyDescent="0.2">
      <c r="A20" t="str">
        <f t="shared" si="0"/>
        <v>2.5  Fünf- und Mehrpersonenhaushalt</v>
      </c>
      <c r="B20" s="32" t="s">
        <v>98</v>
      </c>
      <c r="C20" t="s">
        <v>95</v>
      </c>
      <c r="F20" s="30">
        <v>25300</v>
      </c>
    </row>
    <row r="21" spans="1:6" x14ac:dyDescent="0.2">
      <c r="A21">
        <v>0</v>
      </c>
    </row>
    <row r="22" spans="1:6" s="1" customFormat="1" x14ac:dyDescent="0.2">
      <c r="A22" s="64">
        <v>3</v>
      </c>
      <c r="B22" s="1" t="s">
        <v>103</v>
      </c>
      <c r="C22" s="1" t="s">
        <v>100</v>
      </c>
      <c r="F22" s="34"/>
    </row>
    <row r="23" spans="1:6" x14ac:dyDescent="0.2">
      <c r="A23" s="64">
        <v>3.1</v>
      </c>
      <c r="B23" t="s">
        <v>104</v>
      </c>
      <c r="C23" t="s">
        <v>105</v>
      </c>
      <c r="F23" s="30">
        <v>5400</v>
      </c>
    </row>
    <row r="24" spans="1:6" ht="25.5" x14ac:dyDescent="0.2">
      <c r="A24" s="64">
        <v>3.2</v>
      </c>
      <c r="B24" t="s">
        <v>106</v>
      </c>
      <c r="C24" s="31" t="s">
        <v>142</v>
      </c>
      <c r="F24" s="30">
        <v>4600</v>
      </c>
    </row>
    <row r="25" spans="1:6" x14ac:dyDescent="0.2">
      <c r="A25" s="64">
        <v>3.3</v>
      </c>
      <c r="B25" t="s">
        <v>107</v>
      </c>
      <c r="C25" t="s">
        <v>124</v>
      </c>
      <c r="F25" s="30">
        <v>1400</v>
      </c>
    </row>
    <row r="26" spans="1:6" x14ac:dyDescent="0.2">
      <c r="A26" s="64">
        <v>0</v>
      </c>
      <c r="B26"/>
    </row>
    <row r="27" spans="1:6" s="1" customFormat="1" x14ac:dyDescent="0.2">
      <c r="A27" s="64">
        <v>4</v>
      </c>
      <c r="B27" s="1" t="s">
        <v>108</v>
      </c>
      <c r="C27" s="1" t="s">
        <v>109</v>
      </c>
      <c r="F27" s="34"/>
    </row>
    <row r="28" spans="1:6" x14ac:dyDescent="0.2">
      <c r="A28" s="64">
        <v>4.0999999999999996</v>
      </c>
      <c r="B28" t="s">
        <v>110</v>
      </c>
      <c r="C28" t="s">
        <v>111</v>
      </c>
      <c r="F28" s="30">
        <v>1500</v>
      </c>
    </row>
    <row r="29" spans="1:6" x14ac:dyDescent="0.2">
      <c r="A29" s="64">
        <v>4.2</v>
      </c>
      <c r="B29" t="s">
        <v>112</v>
      </c>
      <c r="C29" t="s">
        <v>113</v>
      </c>
      <c r="F29" s="30">
        <v>1500</v>
      </c>
    </row>
    <row r="30" spans="1:6" x14ac:dyDescent="0.2">
      <c r="A30" s="64">
        <v>4.3</v>
      </c>
      <c r="B30" t="s">
        <v>114</v>
      </c>
      <c r="C30" t="s">
        <v>115</v>
      </c>
      <c r="F30" s="30">
        <v>1950</v>
      </c>
    </row>
    <row r="31" spans="1:6" x14ac:dyDescent="0.2">
      <c r="A31" s="64">
        <v>4.4000000000000004</v>
      </c>
      <c r="B31" t="s">
        <v>116</v>
      </c>
      <c r="C31" t="s">
        <v>117</v>
      </c>
      <c r="F31" s="30">
        <v>740</v>
      </c>
    </row>
    <row r="32" spans="1:6" x14ac:dyDescent="0.2">
      <c r="A32" s="64">
        <v>0</v>
      </c>
      <c r="B32"/>
    </row>
    <row r="33" spans="1:6" s="1" customFormat="1" x14ac:dyDescent="0.2">
      <c r="A33" s="64">
        <v>5</v>
      </c>
      <c r="B33" s="1" t="s">
        <v>118</v>
      </c>
      <c r="C33" s="1" t="s">
        <v>119</v>
      </c>
      <c r="F33" s="34"/>
    </row>
    <row r="34" spans="1:6" x14ac:dyDescent="0.2">
      <c r="A34" s="64">
        <v>5.0999999999999996</v>
      </c>
      <c r="B34" t="s">
        <v>134</v>
      </c>
      <c r="C34" t="s">
        <v>120</v>
      </c>
      <c r="F34" s="30">
        <v>1200</v>
      </c>
    </row>
    <row r="35" spans="1:6" x14ac:dyDescent="0.2">
      <c r="A35" s="64">
        <v>5.2</v>
      </c>
      <c r="B35" t="s">
        <v>135</v>
      </c>
      <c r="C35" t="s">
        <v>121</v>
      </c>
      <c r="F35" s="30">
        <v>4000</v>
      </c>
    </row>
    <row r="36" spans="1:6" x14ac:dyDescent="0.2">
      <c r="A36" s="64">
        <v>5.3</v>
      </c>
      <c r="B36" t="s">
        <v>122</v>
      </c>
      <c r="C36" t="s">
        <v>123</v>
      </c>
      <c r="F36" s="30">
        <v>10100</v>
      </c>
    </row>
    <row r="37" spans="1:6" x14ac:dyDescent="0.2">
      <c r="A37" s="64"/>
    </row>
  </sheetData>
  <pageMargins left="0.70866141732283472" right="0.70866141732283472" top="0.78740157480314965" bottom="0.78740157480314965" header="0.31496062992125984" footer="0.31496062992125984"/>
  <pageSetup paperSize="9" scale="7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F55F-C32A-43AE-8269-A5076339132B}">
  <dimension ref="A1:A8"/>
  <sheetViews>
    <sheetView workbookViewId="0">
      <selection activeCell="F40" sqref="F40"/>
    </sheetView>
  </sheetViews>
  <sheetFormatPr baseColWidth="10" defaultRowHeight="12.75" x14ac:dyDescent="0.2"/>
  <cols>
    <col min="1" max="1" width="26" bestFit="1" customWidth="1"/>
  </cols>
  <sheetData>
    <row r="1" spans="1:1" s="63" customFormat="1" ht="15" x14ac:dyDescent="0.25">
      <c r="A1" s="63" t="s">
        <v>280</v>
      </c>
    </row>
    <row r="2" spans="1:1" x14ac:dyDescent="0.2">
      <c r="A2" s="60" t="s">
        <v>31</v>
      </c>
    </row>
    <row r="3" spans="1:1" x14ac:dyDescent="0.2">
      <c r="A3" s="60" t="s">
        <v>279</v>
      </c>
    </row>
    <row r="4" spans="1:1" x14ac:dyDescent="0.2">
      <c r="A4" s="60" t="s">
        <v>278</v>
      </c>
    </row>
    <row r="5" spans="1:1" x14ac:dyDescent="0.2">
      <c r="A5" s="60" t="s">
        <v>277</v>
      </c>
    </row>
    <row r="6" spans="1:1" x14ac:dyDescent="0.2">
      <c r="A6" s="62" t="s">
        <v>276</v>
      </c>
    </row>
    <row r="7" spans="1:1" ht="20.25" customHeight="1" x14ac:dyDescent="0.2">
      <c r="A7" s="61" t="s">
        <v>275</v>
      </c>
    </row>
    <row r="8" spans="1:1" x14ac:dyDescent="0.2">
      <c r="A8" s="60" t="s">
        <v>274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Fragebogen Stipendien</vt:lpstr>
      <vt:lpstr>Berechnung</vt:lpstr>
      <vt:lpstr>Anhang 1</vt:lpstr>
      <vt:lpstr>Anhang 2</vt:lpstr>
      <vt:lpstr>Zivilstand</vt:lpstr>
      <vt:lpstr>Berechnung!Druckbereich</vt:lpstr>
      <vt:lpstr>'Fragebogen Stipendien'!Druckbereich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Baumann Margot</dc:creator>
  <cp:lastModifiedBy>Baumann Margot</cp:lastModifiedBy>
  <cp:lastPrinted>2025-05-12T07:04:41Z</cp:lastPrinted>
  <dcterms:created xsi:type="dcterms:W3CDTF">2025-03-08T06:05:06Z</dcterms:created>
  <dcterms:modified xsi:type="dcterms:W3CDTF">2025-07-07T11:15:36Z</dcterms:modified>
</cp:coreProperties>
</file>