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refdomain.local\Daten\Daten-Corp\Zentrale-Dienste\Finanzen\20 Stipendien\02 Stipendien\Vorlage Stipendienrechner 1.8.2025\Vorlage_oM_VersionWebSite\"/>
    </mc:Choice>
  </mc:AlternateContent>
  <xr:revisionPtr revIDLastSave="0" documentId="13_ncr:1_{C6392E6E-9B95-4A3A-A6FD-472ED6997FEB}" xr6:coauthVersionLast="47" xr6:coauthVersionMax="47" xr10:uidLastSave="{00000000-0000-0000-0000-000000000000}"/>
  <workbookProtection lockStructure="1"/>
  <bookViews>
    <workbookView xWindow="-110" yWindow="-110" windowWidth="19420" windowHeight="11500" activeTab="1" xr2:uid="{C93AE408-D4A7-451C-91B6-7EBBB484B851}"/>
  </bookViews>
  <sheets>
    <sheet name="Formulaire de demande de subsid" sheetId="5" r:id="rId1"/>
    <sheet name="Calcul" sheetId="10" r:id="rId2"/>
    <sheet name="Annexe 1" sheetId="8" state="hidden" r:id="rId3"/>
    <sheet name="Annexe 2" sheetId="3" state="hidden" r:id="rId4"/>
    <sheet name="Etat civil" sheetId="12" state="hidden" r:id="rId5"/>
  </sheets>
  <definedNames>
    <definedName name="_xlnm.Print_Area" localSheetId="1">Calcul!$A:$F</definedName>
    <definedName name="_xlnm.Print_Area" localSheetId="0">'Formulaire de demande de subsid'!$A$1:$F$99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10" l="1"/>
  <c r="B23" i="10"/>
  <c r="F2" i="10" l="1"/>
  <c r="F57" i="10"/>
  <c r="F56" i="10" l="1"/>
  <c r="F55" i="10"/>
  <c r="F54" i="10"/>
  <c r="F49" i="10"/>
  <c r="F50" i="10"/>
  <c r="F51" i="10"/>
  <c r="F48" i="10"/>
  <c r="D44" i="10"/>
  <c r="F44" i="10" s="1"/>
  <c r="A25" i="8" l="1"/>
  <c r="A24" i="8"/>
  <c r="A22" i="8"/>
  <c r="A20" i="8"/>
  <c r="A8" i="8"/>
  <c r="D56" i="10"/>
  <c r="D55" i="10"/>
  <c r="A4" i="8"/>
  <c r="A5" i="8"/>
  <c r="A6" i="8"/>
  <c r="A7" i="8"/>
  <c r="A9" i="8"/>
  <c r="A10" i="8"/>
  <c r="A11" i="8"/>
  <c r="A12" i="8"/>
  <c r="A13" i="8"/>
  <c r="A14" i="8"/>
  <c r="A15" i="8"/>
  <c r="A16" i="8"/>
  <c r="A17" i="8"/>
  <c r="A18" i="8"/>
  <c r="A19" i="8"/>
  <c r="A21" i="8"/>
  <c r="A23" i="8"/>
  <c r="A26" i="8"/>
  <c r="A27" i="8"/>
  <c r="A28" i="8"/>
  <c r="A29" i="8"/>
  <c r="A30" i="8"/>
  <c r="A31" i="8"/>
  <c r="A32" i="8"/>
  <c r="A2" i="8"/>
  <c r="A3" i="8"/>
  <c r="A6" i="3"/>
  <c r="A7" i="3"/>
  <c r="A8" i="3"/>
  <c r="A9" i="3"/>
  <c r="A10" i="3"/>
  <c r="A11" i="3"/>
  <c r="A12" i="3"/>
  <c r="A13" i="3"/>
  <c r="A14" i="3"/>
  <c r="A15" i="3"/>
  <c r="A16" i="3"/>
  <c r="A17" i="3"/>
  <c r="A18" i="3"/>
  <c r="A19" i="3"/>
  <c r="A20" i="3"/>
  <c r="A5" i="3"/>
  <c r="D45" i="10" l="1"/>
  <c r="F45" i="10" s="1"/>
  <c r="D43" i="10"/>
  <c r="F43" i="10" s="1"/>
  <c r="E1" i="5" l="1"/>
  <c r="E10" i="10"/>
  <c r="B41" i="10"/>
  <c r="F41" i="10" s="1"/>
  <c r="B40" i="10"/>
  <c r="F40" i="10" s="1"/>
  <c r="F60" i="10" s="1"/>
  <c r="B29" i="10"/>
  <c r="E29" i="10" s="1"/>
  <c r="E27" i="10"/>
  <c r="E26" i="10"/>
  <c r="A61" i="10"/>
  <c r="E31" i="10" l="1"/>
  <c r="F31" i="10" s="1"/>
  <c r="F16" i="3" l="1"/>
  <c r="F11" i="3"/>
  <c r="F6" i="3"/>
  <c r="D49" i="5"/>
  <c r="D57" i="5"/>
  <c r="E57" i="5"/>
  <c r="E49" i="5"/>
  <c r="F12" i="3" l="1"/>
  <c r="C16" i="10"/>
  <c r="F19" i="10" s="1"/>
  <c r="E8" i="10"/>
  <c r="E12" i="10" l="1"/>
  <c r="B15" i="10" l="1"/>
  <c r="F18" i="10" s="1"/>
  <c r="F34" i="10" s="1"/>
  <c r="F61" i="10" s="1"/>
  <c r="F62" i="10" s="1"/>
  <c r="F63" i="10" s="1"/>
  <c r="F6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Wyss Roger</author>
  </authors>
  <commentList>
    <comment ref="C1" authorId="0" shapeId="0" xr:uid="{9ECFF416-4F3F-452D-A749-FFEC50C987A2}">
      <text>
        <r>
          <rPr>
            <b/>
            <sz val="9"/>
            <color indexed="81"/>
            <rFont val="Segoe UI"/>
            <family val="2"/>
          </rPr>
          <t>Wyss Roger:</t>
        </r>
        <r>
          <rPr>
            <sz val="9"/>
            <color indexed="81"/>
            <rFont val="Segoe UI"/>
            <family val="2"/>
          </rPr>
          <t xml:space="preserve">
</t>
        </r>
      </text>
    </comment>
  </commentList>
</comments>
</file>

<file path=xl/sharedStrings.xml><?xml version="1.0" encoding="utf-8"?>
<sst xmlns="http://schemas.openxmlformats.org/spreadsheetml/2006/main" count="335" uniqueCount="282">
  <si>
    <t xml:space="preserve">Demande de bourse ou de prêt pour l'année scolaire </t>
  </si>
  <si>
    <t xml:space="preserve"> /</t>
  </si>
  <si>
    <t>Identité du réquérant/de la requérante</t>
  </si>
  <si>
    <t>Nom et prénom :</t>
  </si>
  <si>
    <t>Date de naissance :</t>
  </si>
  <si>
    <t xml:space="preserve">célibataire </t>
  </si>
  <si>
    <t>Si en concubinage, depuis quand</t>
  </si>
  <si>
    <t>N° de tél. :</t>
  </si>
  <si>
    <t>Adresse électronique :</t>
  </si>
  <si>
    <t>Nationalité (pour les personnes étrangères)</t>
  </si>
  <si>
    <t>Type de permis de séjour</t>
  </si>
  <si>
    <t>A</t>
  </si>
  <si>
    <t>B</t>
  </si>
  <si>
    <t>C</t>
  </si>
  <si>
    <t>Autre :</t>
  </si>
  <si>
    <t xml:space="preserve">Formation professionnelle / premier cursus d’études (exigence minimale selon l'art. 2 de l’ordonnance sur les subsides) </t>
  </si>
  <si>
    <t>- formation professionnelle avec diplôme (attestation fédérale de formation professionnelle AFP, certificat fédéral de capacité CFC)</t>
  </si>
  <si>
    <t>- premier cursus d’études (Certificate of Advanced Studies CAS)</t>
  </si>
  <si>
    <t>Dernier diplôme professionnel ou académique obtenu</t>
  </si>
  <si>
    <t>- Diplôme professionnel</t>
  </si>
  <si>
    <t>- Diplôme académique</t>
  </si>
  <si>
    <t>Nombre de personne adultes (à partir de 26 ans) dans le même ménage</t>
  </si>
  <si>
    <t>Nombre d’enfants de 0 à 18 ans</t>
  </si>
  <si>
    <t>Nombre de jeunes de 19 à 25 ans</t>
  </si>
  <si>
    <t>Pour quelle formation selon l’annexe  1 sollicitez-vous un subside ?</t>
  </si>
  <si>
    <t/>
  </si>
  <si>
    <t>Établissement de formation, lieu :</t>
  </si>
  <si>
    <t>Combien de temps dure la formation ?</t>
  </si>
  <si>
    <t>du</t>
  </si>
  <si>
    <t>au</t>
  </si>
  <si>
    <t>Dont déjà effectué :</t>
  </si>
  <si>
    <t>Années</t>
  </si>
  <si>
    <t>Mois</t>
  </si>
  <si>
    <t>Situation financière depuis la période de calcul</t>
  </si>
  <si>
    <r>
      <rPr>
        <b/>
        <sz val="16"/>
        <color theme="1"/>
        <rFont val="Arial"/>
        <family val="2"/>
      </rPr>
      <t>Revenus personnels pris en compte de la requérante ou du requérant (art. 6 et 8 de l’ordonnance sur les subsides)</t>
    </r>
    <r>
      <rPr>
        <sz val="16"/>
        <color theme="1"/>
        <rFont val="Arial"/>
        <family val="2"/>
      </rPr>
      <t xml:space="preserve">
La définition ci-après des « revenus » correspond à la définition relevant du droit fiscal selon la déclaration d’impôt pour les personnes physiques du canton de Berne (chiffres 2.21-2.25, 7 et 9 de la déclaration d’impôt)</t>
    </r>
  </si>
  <si>
    <t>Requérant / requérante :</t>
  </si>
  <si>
    <t>Partenaire</t>
  </si>
  <si>
    <t>CHF</t>
  </si>
  <si>
    <t>rentes et pensions perçues, y compris les rentes d’orphelin des enfants mineurs (chiffre 2.22)</t>
  </si>
  <si>
    <t>prestations octroyées par l’assurance-chômage (AC), allocations pour perte de gain (APG), indemnités journalières versées par les assurances maladie, invalidité, accidents ou militaire (chiffre 2.23)</t>
  </si>
  <si>
    <t>contributions d’entretien et pensions alimentaires perçues, y compris part des enfants mineurs sur lesquels la requérante ou le requérant a le droit de garde (chiffre 2.24) En cas de séparation judiciaire ou de personnes vivant séparées dans le cadre d’une mesure provisionnelle, la contribution d’entretien fixée ou ratifiée par le tribunal est considérée comme montant que l’on peut raisonnablement exiger de la ou du partenaire (art. 8, al. 5 ordonnance sur les subsides)</t>
  </si>
  <si>
    <t>tous les autres revenus de la requérante ou du requérant obtenus pendant la période de calcul sont également comptés comme tels dans la mesure où ils dépassent dans son cas plus de CHF 3000 par an. En font partie notamment aussi les bourses. Les prestations d’aide sociale et les allocations pour impotent ainsi que les revenus obtenus par les enfants ou octroyés aux enfants de la requérante ou du requérant et les revenus obtenus par une personne ou octroyés à une personne au sens de l’art. 8 qui suit une formation donnant droit à des subsides ne sont pas considérés comme revenus (chiffre 2.25).</t>
  </si>
  <si>
    <t>Revenus nets de biens-fonds/immeubles, y compris valeur locative des immeubles servant d’habitation à leur propriétaire</t>
  </si>
  <si>
    <t>Total des revenus personnels pris en compte (art. 6, al. 3 et art. 8, al. 3 de l’ordonnance sur les subsides)</t>
  </si>
  <si>
    <r>
      <rPr>
        <b/>
        <sz val="16"/>
        <color theme="1"/>
        <rFont val="Arial"/>
        <family val="2"/>
      </rPr>
      <t>Fortune propre prise en compte de la requérante ou du requérant (art. 7 de l’ordonnance sur les subsides)</t>
    </r>
    <r>
      <rPr>
        <sz val="16"/>
        <color theme="1"/>
        <rFont val="Arial"/>
        <family val="2"/>
      </rPr>
      <t xml:space="preserve">
La définition ci-après de la « fortune » correspond à la définition relevant du droit fiscal selon la déclaration d’impôt pour les personnes physiques du canton de Berne (chiffres 3, 4.1, 4.3 et 7 de la déclaration d’impôt)</t>
    </r>
    <r>
      <rPr>
        <sz val="16"/>
        <color rgb="FF000000"/>
        <rFont val="Arial"/>
        <family val="2"/>
      </rPr>
      <t xml:space="preserve"> </t>
    </r>
    <r>
      <rPr>
        <sz val="16"/>
        <color rgb="FF000000"/>
        <rFont val="Arial"/>
        <family val="2"/>
      </rPr>
      <t>La fortune nette est prise en compte.</t>
    </r>
    <r>
      <rPr>
        <sz val="16"/>
        <color rgb="FF000000"/>
        <rFont val="Arial"/>
        <family val="2"/>
      </rPr>
      <t xml:space="preserve"> </t>
    </r>
    <r>
      <rPr>
        <sz val="16"/>
        <color rgb="FF000000"/>
        <rFont val="Arial"/>
        <family val="2"/>
      </rPr>
      <t>La fortune nette se calcule à partir de la fortune brute après déduction des dettes de la requérante ou du requérant au début de la période de calcul.</t>
    </r>
  </si>
  <si>
    <t xml:space="preserve">Forfait pour l’entretien et frais de logement </t>
  </si>
  <si>
    <t>Forfait pour l’entretien selon l’annexe 2 : Frais reconnus engendrés par la formation et l’entretien</t>
  </si>
  <si>
    <t>1.1 Ménage individuel (propre foyer)</t>
  </si>
  <si>
    <t>Frais de logement selon annexe 2 : Frais reconnus engendrés par la formation et l’entretien</t>
  </si>
  <si>
    <t>2.1 Ménage individuel (propre foyer)</t>
  </si>
  <si>
    <t>Autres frais du requérant ou de la requérante</t>
  </si>
  <si>
    <t xml:space="preserve">Frais de garde des enfants par des tiers, frais effectifs ; au maximum CHF 10 100 par an </t>
  </si>
  <si>
    <t>Coordonnées de paiement</t>
  </si>
  <si>
    <t xml:space="preserve">Compte bancaire ou postal : </t>
  </si>
  <si>
    <t>IBAN :</t>
  </si>
  <si>
    <t>Institut financier :</t>
  </si>
  <si>
    <t>Adresse :</t>
  </si>
  <si>
    <t>Remarques</t>
  </si>
  <si>
    <t xml:space="preserve">Par ma signature, je confirme la véracité de mes indications et je m’engage à communiquer dans les plus brefs délais toute modification relative aux indications figurant dans ce formulaire. J’ai pris connaissance des bases juridiques (règlement concernant l’octroi de subsides de formation et ordonnances sur les subsides), notamment des art. 12a-12j portant sur le remboursement des bourses. </t>
  </si>
  <si>
    <t>Le requérant / la requérante :</t>
  </si>
  <si>
    <t>Lieu, date :</t>
  </si>
  <si>
    <t>Annexes</t>
  </si>
  <si>
    <r>
      <rPr>
        <sz val="16"/>
        <color theme="1"/>
        <rFont val="Symbol"/>
        <family val="1"/>
        <charset val="2"/>
      </rPr>
      <t>·</t>
    </r>
    <r>
      <rPr>
        <sz val="7"/>
        <color rgb="FF000000"/>
        <rFont val="Times New Roman"/>
        <family val="1"/>
      </rPr>
      <t xml:space="preserve">       </t>
    </r>
    <r>
      <rPr>
        <sz val="16"/>
        <color rgb="FF000000"/>
        <rFont val="Arial"/>
        <family val="2"/>
      </rPr>
      <t>Attestation formation professionnelle / premier cursus d’études (art. 2)</t>
    </r>
  </si>
  <si>
    <r>
      <rPr>
        <sz val="16"/>
        <color theme="1"/>
        <rFont val="Symbol"/>
        <family val="1"/>
        <charset val="2"/>
      </rPr>
      <t>·</t>
    </r>
    <r>
      <rPr>
        <sz val="7"/>
        <color rgb="FF000000"/>
        <rFont val="Times New Roman"/>
        <family val="1"/>
      </rPr>
      <t xml:space="preserve">       </t>
    </r>
    <r>
      <rPr>
        <sz val="16"/>
        <color rgb="FF000000"/>
        <rFont val="Arial"/>
        <family val="2"/>
      </rPr>
      <t>Certificat/décomptes de salaire du requérant/de la requérante, du conjoint/de la conjointe, du ou de la partenaire</t>
    </r>
  </si>
  <si>
    <r>
      <rPr>
        <sz val="16"/>
        <color theme="1"/>
        <rFont val="Symbol"/>
        <family val="1"/>
        <charset val="2"/>
      </rPr>
      <t>·</t>
    </r>
    <r>
      <rPr>
        <sz val="7"/>
        <color rgb="FF000000"/>
        <rFont val="Times New Roman"/>
        <family val="1"/>
      </rPr>
      <t xml:space="preserve">       </t>
    </r>
    <r>
      <rPr>
        <sz val="16"/>
        <color rgb="FF000000"/>
        <rFont val="Arial"/>
        <family val="2"/>
      </rPr>
      <t>Livret de famille avec tous les enfants</t>
    </r>
  </si>
  <si>
    <t>Calcul du découvert</t>
  </si>
  <si>
    <t>Les indications du requérant/de la requérante doivent correspondre à 12 mois</t>
  </si>
  <si>
    <t xml:space="preserve">Revenus </t>
  </si>
  <si>
    <t>Revenu requérant-e</t>
  </si>
  <si>
    <t>Prise en compte d’un revenu fictif</t>
  </si>
  <si>
    <t>Base</t>
  </si>
  <si>
    <t>Facteur selon l’annexe 1</t>
  </si>
  <si>
    <t>Requérant-e pris-e en compte (montant supérieur)</t>
  </si>
  <si>
    <t xml:space="preserve">Revenu requérant-e </t>
  </si>
  <si>
    <t>Revenu partenaire</t>
  </si>
  <si>
    <t xml:space="preserve"> - Franchise requérant-e</t>
  </si>
  <si>
    <t>- Franchise partenaire</t>
  </si>
  <si>
    <t>Fortune</t>
  </si>
  <si>
    <t xml:space="preserve">Fortune nette requérant-e </t>
  </si>
  <si>
    <t>Fortune nette partenaire</t>
  </si>
  <si>
    <t>- Supplément par enfant à entretenir</t>
  </si>
  <si>
    <t>Nombre d’enfants à entretenir</t>
  </si>
  <si>
    <t>Total revenus pour 12 mois</t>
  </si>
  <si>
    <t>Frais reconnus engendrés par la formation et l’entretien</t>
  </si>
  <si>
    <t>Chiffre annexe 2</t>
  </si>
  <si>
    <t>Forfait pour l’entretien</t>
  </si>
  <si>
    <t>Frais de logement</t>
  </si>
  <si>
    <t>Frais médicaux de base</t>
  </si>
  <si>
    <t>Par adulte à partir de 26 ans</t>
  </si>
  <si>
    <t>Nombre :</t>
  </si>
  <si>
    <t>Par jeune adulte (de 19 à 25 ans) dans la mesure où les frais ne sont pas pris en compte en vertu du chiffre 5.4.</t>
  </si>
  <si>
    <t>Par enfant (de 0 à 18 ans) dans la mesure où les frais ne sont pas pris en compte en vertu du chiffre 5.4.</t>
  </si>
  <si>
    <t xml:space="preserve">Frais de formation </t>
  </si>
  <si>
    <t>Matériel d’enseignement</t>
  </si>
  <si>
    <t>Écolage et taxes d’étude</t>
  </si>
  <si>
    <t>Si assumés par des tiers = 0</t>
  </si>
  <si>
    <t>Repas</t>
  </si>
  <si>
    <t>Déplacements</t>
  </si>
  <si>
    <t>Supplément d’intégration</t>
  </si>
  <si>
    <t>Forfait</t>
  </si>
  <si>
    <t>Frais suite à une maladie, à un handicap ou à un accident</t>
  </si>
  <si>
    <t>Effectifs, max. CHF</t>
  </si>
  <si>
    <t>Frais de garde des enfants par des tiers</t>
  </si>
  <si>
    <t xml:space="preserve">Effectifs, max. CHF </t>
  </si>
  <si>
    <t>Prestations d’entretien</t>
  </si>
  <si>
    <t>Effectifs</t>
  </si>
  <si>
    <t>Total frais reconnus engendrés par la formation et l’entretien</t>
  </si>
  <si>
    <t>Découvert pour 12 mois</t>
  </si>
  <si>
    <t>Texte du formulaire</t>
  </si>
  <si>
    <t>Pos.</t>
  </si>
  <si>
    <t>Désignation de la formation</t>
  </si>
  <si>
    <t>Description de l’objectif professionnel</t>
  </si>
  <si>
    <t>Établissements de formation</t>
  </si>
  <si>
    <t>Facteur selon l’annexe 3 chiffre 21</t>
  </si>
  <si>
    <t>Texte du formulaire2</t>
  </si>
  <si>
    <t>Formation catéchétique</t>
  </si>
  <si>
    <t xml:space="preserve">Catéchète </t>
  </si>
  <si>
    <t>RefModula</t>
  </si>
  <si>
    <t>1.1.1</t>
  </si>
  <si>
    <t>Formation catéchétique ; 3 ans</t>
  </si>
  <si>
    <t>·       En 3 ans, en moyenne  850 h par an, 40 %</t>
  </si>
  <si>
    <t>1.1.2</t>
  </si>
  <si>
    <t>Formation catéchétique ; 4 ans</t>
  </si>
  <si>
    <t>·       En 4 ans, en moyenne  640 h par an, 30 %</t>
  </si>
  <si>
    <t>1.1.3</t>
  </si>
  <si>
    <t>Formation catéchétique ; 5 ans</t>
  </si>
  <si>
    <t>·       En 5 ans, en moyenne  510 h par an, 25 %</t>
  </si>
  <si>
    <t>1.1.4</t>
  </si>
  <si>
    <t>Formation catéchétique ; 6 ans</t>
  </si>
  <si>
    <t>Certificat professionnel Catéchèse/animation de jeunesse ; Séminaire théologique et diaconal (TDS Aarau)</t>
  </si>
  <si>
    <t>Catéchète (le plus souvent avec double reconnaissance de ministère en tant que collaborateur-trice sociodiaconal-e, le certificat professionnel catéchèse/animation de jeunesse étant obtenu dans le cadre du deuxième cycle)</t>
  </si>
  <si>
    <t>Filière catéchètes avec certificat professionnel ForModula</t>
  </si>
  <si>
    <t>Catéchète/enseignant ou enseignante en religion (reconnaissance de ministère sans habilitation pour la préparation à la confirmation et la confirmation)</t>
  </si>
  <si>
    <t>OekModula</t>
  </si>
  <si>
    <t>1.3.1</t>
  </si>
  <si>
    <t>Filière catéchètes avec certificat professionnel ForModula  ; 3 ans</t>
  </si>
  <si>
    <t>En 3 ans, en moyenne  400 h par an, 20%</t>
  </si>
  <si>
    <t>1.3.2</t>
  </si>
  <si>
    <t>Filière catéchètes avec certificat professionnel ForModula ; 4 ans</t>
  </si>
  <si>
    <t>En 4 ans, en moyenne  300 h par an, 15%</t>
  </si>
  <si>
    <t>1.3.3</t>
  </si>
  <si>
    <t>Filière catéchètes avec certificat professionnel ForModula  ; 5 ans</t>
  </si>
  <si>
    <t>En 5 ans, en moyenne  240 h par an, 10%</t>
  </si>
  <si>
    <t>Catéchète professionnel-le</t>
  </si>
  <si>
    <t>Catéchèse francophone, rattachée au pôle Église des Églises réformées Berne-Jura-Soleure.</t>
  </si>
  <si>
    <t>Durée de la formation 2 - 6 ans 20 modules (env. 420 h en présentiel et 380 h d’étude personnelle), 3 stages (env. 250 h), au total 1050 h</t>
  </si>
  <si>
    <t>1.4.1</t>
  </si>
  <si>
    <t>Formation catéchétique, 2 ans</t>
  </si>
  <si>
    <t>En 2 ans, en moyenne  500 h par an, 25%</t>
  </si>
  <si>
    <t>1.4.2</t>
  </si>
  <si>
    <t>Formation catéchétique, 3 ans</t>
  </si>
  <si>
    <t>En 3 ans, en moyenne  350 h par an, 15%</t>
  </si>
  <si>
    <t>1.4.3</t>
  </si>
  <si>
    <t>Formation catéchétique, 4 ans</t>
  </si>
  <si>
    <t>En 4 ans, en moyenne  260 h par an, 10%</t>
  </si>
  <si>
    <t>1.4.4</t>
  </si>
  <si>
    <t>Formation catéchétique, 5 ans</t>
  </si>
  <si>
    <t>En 5 ans, en moyenne  210 h par an, 10%</t>
  </si>
  <si>
    <t>1.4.5</t>
  </si>
  <si>
    <t>Formation catéchétique, 6 ans</t>
  </si>
  <si>
    <t>En 6 ans, en moyenne  175 h par an, 10%</t>
  </si>
  <si>
    <t>2.1</t>
  </si>
  <si>
    <t>Théologie</t>
  </si>
  <si>
    <t>2.1.1</t>
  </si>
  <si>
    <t>Pasteur-e</t>
  </si>
  <si>
    <t>Faculté de théologie de l’Université de Berne et autres universités</t>
  </si>
  <si>
    <t>Études à 100 %</t>
  </si>
  <si>
    <t>2.1.2</t>
  </si>
  <si>
    <t>Stage pastoral à temps partiel à 50 % de 26 mois (seul le revenu effectif est pris en compte)</t>
  </si>
  <si>
    <t>2.1.3</t>
  </si>
  <si>
    <t>Stage pastoral à temps partiel à 80 % de 18 mois (seul le revenu effectif est pris en compte)</t>
  </si>
  <si>
    <t>Préparation aux études de théologie aux Université de Berne et de Bâle.</t>
  </si>
  <si>
    <t xml:space="preserve">Campus Muristalden AG ; École préparatoire de théologie (EPT) </t>
  </si>
  <si>
    <t>Études à 100 % (plein temps)</t>
  </si>
  <si>
    <t>2.3.1</t>
  </si>
  <si>
    <t>Cours intensifs de théologie pour les universitaires se destinant au ministère pastoral (y compris stage pastoral faisant partie des cours intensifs qui est effectué après la formation théologique à l’université, études à 100 %</t>
  </si>
  <si>
    <t>Faculté de théologie, Université de Berne</t>
  </si>
  <si>
    <t>2.3.2</t>
  </si>
  <si>
    <t>2.3.3</t>
  </si>
  <si>
    <t xml:space="preserve">Durée de la formation 4 ans en général (il n’y a plus d’études à temps plein). Au min. études à 50 % (40 % d’enseignement, 10 % d’étude personnelle), au max. 50 % de travail possible en tant que collaborateur-trice socio-diaconal-e (pas de stage), salaire en tant que collaborateur-trice socio-diaconal-e en général compris entre CHF 2000 et CHF 2500  </t>
  </si>
  <si>
    <t>3.2.1</t>
  </si>
  <si>
    <t>Formation en travail social (sans formation ecclésio-théologique) ; 3 ans</t>
  </si>
  <si>
    <t>Animateur-trice communautaire ES</t>
  </si>
  <si>
    <t>École supérieure d’animation communautaire ES hfg, Lucerne ARTISET</t>
  </si>
  <si>
    <t>Études : formation en cours d’emploi de 3 à 4 ans. Les études intégrées avec formation préalable spécifique, p. ex. assistant-e socio-éducatif-ve (ASE) durent 3 ans et comprennent 3600 heures de formation (6 semestres)</t>
  </si>
  <si>
    <t>3.2.2</t>
  </si>
  <si>
    <t>Formation en travail social (sans formation ecclésio-théologique)  ; 4 ans</t>
  </si>
  <si>
    <t xml:space="preserve"> Les études intégrées sans formation préalable spécifique durent 4 ans et comprennent 5400 heures de formation (8 semestres).  Durée de la formation 4 ans en général, car programme d’études commun (sans formation ecclésio-théologique) comme collaborateur-trice sociodiaconal-e (cf. ci-dessus).</t>
  </si>
  <si>
    <t>3.3.1</t>
  </si>
  <si>
    <t xml:space="preserve"> Qualification ecclésio-théologique en lien avec une formation en travail social reconnue par l’État (niveau ES/HES) </t>
  </si>
  <si>
    <t>Collaborateur-trice socio-diaconal-e</t>
  </si>
  <si>
    <t xml:space="preserve">RefModula </t>
  </si>
  <si>
    <t>Modules : 9 ou 10 sans habilitation à célébrer le culte, en cours d’emploi, durée de 2 à 4 ans en général</t>
  </si>
  <si>
    <t>3.3.2</t>
  </si>
  <si>
    <t xml:space="preserve">Qualification ecclésio-théologique en lien avec une formation en travail social reconnue par l’État (niveau ES/HES) </t>
  </si>
  <si>
    <t xml:space="preserve"> Séminaire théologique et diaconal (TDS Aarau)</t>
  </si>
  <si>
    <t xml:space="preserve">Formation continue :  Durée d’au min. 1 an, l’expérience montre : 2 à 3 ans en général    </t>
  </si>
  <si>
    <t>3.3.3</t>
  </si>
  <si>
    <t>Cours de théologie pour adultes ; « Fokus Theologie », cours de théologie évangélique à Zurich</t>
  </si>
  <si>
    <t> Zéro * revenu minimum = ZÉRO, pour des études à 100 % ZÉRO est correct (le facteur 1 n'est donc pas correct 1*70 000 = 70 000</t>
  </si>
  <si>
    <t xml:space="preserve"> Jusqu’à présent = 50 % du revenu effectivement obtenu. </t>
  </si>
  <si>
    <t xml:space="preserve">Texte du formulaire </t>
  </si>
  <si>
    <t>Canton</t>
  </si>
  <si>
    <t>1.1</t>
  </si>
  <si>
    <t>Ménage individuel (propre foyer)</t>
  </si>
  <si>
    <t>Ménage individuel (foyer externe)</t>
  </si>
  <si>
    <t>1.2</t>
  </si>
  <si>
    <t>Ménage de deux personnes</t>
  </si>
  <si>
    <t>1.3</t>
  </si>
  <si>
    <t>Ménage de trois personnes</t>
  </si>
  <si>
    <t>1.4</t>
  </si>
  <si>
    <t>Ménage de quatre personnes</t>
  </si>
  <si>
    <t>1.5</t>
  </si>
  <si>
    <t>Ménage de cinq personnes</t>
  </si>
  <si>
    <t>1.6</t>
  </si>
  <si>
    <t>Ménage de six personnes</t>
  </si>
  <si>
    <t>1.7</t>
  </si>
  <si>
    <t>Ménage de sept personnes</t>
  </si>
  <si>
    <t>2</t>
  </si>
  <si>
    <t>2.2</t>
  </si>
  <si>
    <t>2.3</t>
  </si>
  <si>
    <t>2.4</t>
  </si>
  <si>
    <t>2.5</t>
  </si>
  <si>
    <t>Ménage de cinq et plus personnes</t>
  </si>
  <si>
    <t>3</t>
  </si>
  <si>
    <t>3.1</t>
  </si>
  <si>
    <t>Par adulte à (partir de 26 ans)</t>
  </si>
  <si>
    <t>3.2</t>
  </si>
  <si>
    <t>3.3</t>
  </si>
  <si>
    <t>4</t>
  </si>
  <si>
    <t>Frais de formation du requérant ou de la requérante</t>
  </si>
  <si>
    <t>4.1</t>
  </si>
  <si>
    <t>4.2</t>
  </si>
  <si>
    <t>4.3</t>
  </si>
  <si>
    <t xml:space="preserve">Repas </t>
  </si>
  <si>
    <t>4.4</t>
  </si>
  <si>
    <t>5</t>
  </si>
  <si>
    <t>5.1</t>
  </si>
  <si>
    <t>5.2</t>
  </si>
  <si>
    <t>Frais suite à une maladie, à un handicap ou à un accident  ; effectifs</t>
  </si>
  <si>
    <t>5.3</t>
  </si>
  <si>
    <t>Frais de garde pour enfants par des tiers ; montant maximum</t>
  </si>
  <si>
    <t>État-civil</t>
  </si>
  <si>
    <t>marié-e</t>
  </si>
  <si>
    <t>séparé-e</t>
  </si>
  <si>
    <t>divorcé-e</t>
  </si>
  <si>
    <t>veuf-veuve</t>
  </si>
  <si>
    <t>partenariat enregistré</t>
  </si>
  <si>
    <t>concubinage</t>
  </si>
  <si>
    <t>État civil :</t>
  </si>
  <si>
    <t xml:space="preserve">Rue/NPA/localité </t>
  </si>
  <si>
    <t>Obligation d’entretien envers des enfants:</t>
  </si>
  <si>
    <t>Prestations d’entretien ayant été approuvées par une autorité ou fixées par le juge, dans la mesure où ils sont payés ; frais effectifs par an</t>
  </si>
  <si>
    <r>
      <rPr>
        <u/>
        <sz val="16"/>
        <color rgb="FF000000"/>
        <rFont val="Arial"/>
        <family val="2"/>
      </rPr>
      <t>Pour toute question</t>
    </r>
    <r>
      <rPr>
        <sz val="16"/>
        <color rgb="FF000000"/>
        <rFont val="Arial"/>
        <family val="2"/>
      </rPr>
      <t xml:space="preserve"> : Nicole Bonnemain, équipe Finances, subsides, tél. 031 340 24 24/55 (lu, ma et je) </t>
    </r>
  </si>
  <si>
    <r>
      <rPr>
        <sz val="16"/>
        <color theme="1"/>
        <rFont val="Symbol"/>
        <family val="1"/>
        <charset val="2"/>
      </rPr>
      <t>·</t>
    </r>
    <r>
      <rPr>
        <sz val="7"/>
        <color rgb="FF000000"/>
        <rFont val="Times New Roman"/>
        <family val="1"/>
      </rPr>
      <t xml:space="preserve">       </t>
    </r>
    <r>
      <rPr>
        <sz val="16"/>
        <color rgb="FF000000"/>
        <rFont val="Arial"/>
        <family val="2"/>
      </rPr>
      <t xml:space="preserve">Diplôme Uni / École </t>
    </r>
  </si>
  <si>
    <t>Temps consacré à la formation, y compris étude personnelle en % d’un degré d’occupation de 100% (42 heures par semaine/2184 heures brutes par an). 
Indication par modèle de formation, p. ex. à plein temps, à temps partiel ou en cours d’emploi</t>
  </si>
  <si>
    <t>Durée de la formation 3 - 6 ans. Au total 120 journées de cours. Volume de travail, y compris préparation et suivi, stages et attestation écrite des performances 2560 h</t>
  </si>
  <si>
    <t>·       En 6 ans, en moyenne  430 h par an, 20 %</t>
  </si>
  <si>
    <t>Séminaire théologique et diaconal (TDS Aarau)</t>
  </si>
  <si>
    <r>
      <t>Durée de la formation 3 - 5 ans ; 9 modules obligatoires et 2 à option</t>
    </r>
    <r>
      <rPr>
        <sz val="10"/>
        <color rgb="FFFF0000"/>
        <rFont val="Arial"/>
        <family val="2"/>
      </rPr>
      <t xml:space="preserve">, </t>
    </r>
    <r>
      <rPr>
        <sz val="10"/>
        <color theme="1"/>
        <rFont val="Arial"/>
        <family val="2"/>
      </rPr>
      <t>total de 1210 heures de formation</t>
    </r>
  </si>
  <si>
    <t>Filière d’études exclusive en théologie aux niveaux bachelor et master, orientation sur la profession de pasteure ou de pasteur, menées auprès de facultés de théologie évangélique reconnues ; stage pastoral à 50 %</t>
  </si>
  <si>
    <t>Filière d’études exclusive en théologie aux niveaux bachelor et master, orientation sur la profession de pasteure ou de pasteur, menées auprès de facultés de théologie évangélique reconnues ; stage pastoral à 80 %</t>
  </si>
  <si>
    <t>École de maturité ecclésio-théologique ; études à 100 %</t>
  </si>
  <si>
    <r>
      <t xml:space="preserve">Cours :  Durée de </t>
    </r>
    <r>
      <rPr>
        <sz val="10"/>
        <color rgb="FFFF0000"/>
        <rFont val="Arial"/>
        <family val="2"/>
      </rPr>
      <t>3</t>
    </r>
    <r>
      <rPr>
        <sz val="10"/>
        <color theme="1"/>
        <rFont val="Arial"/>
        <family val="2"/>
      </rPr>
      <t xml:space="preserve"> ans (1 soir par semaine), nouveauté concernant la reconnaissance : avec un module supplémentaire à Zurich.</t>
    </r>
  </si>
  <si>
    <t>2.1.1 Filière d’études exclusive en théologie aux niveaux bachelor et master, orientation sur la profession de pasteure ou de pasteur, menées auprès de facultés de théologie évangélique reconnues ; études à 100 %</t>
  </si>
  <si>
    <r>
      <t>revenu net d’une activité lucrative dépendante ou indépendante ainsi que revenu net d’un contrat de formation, p. ex. stage, stage pastoral (chiffres 2.21 et 9) Est considéré comme revenu net le salaire brut après déduction des cotisations AVS/AI/APGAC/AANP et des cotisations à la prévoyance professionnelle (2</t>
    </r>
    <r>
      <rPr>
        <vertAlign val="superscript"/>
        <sz val="16"/>
        <rFont val="Arial"/>
        <family val="2"/>
      </rPr>
      <t>e</t>
    </r>
    <r>
      <rPr>
        <sz val="16"/>
        <rFont val="Arial"/>
        <family val="2"/>
      </rPr>
      <t xml:space="preserve"> pilier).</t>
    </r>
  </si>
  <si>
    <r>
      <rPr>
        <sz val="16"/>
        <color theme="1"/>
        <rFont val="Arial"/>
        <family val="2"/>
      </rPr>
      <t xml:space="preserve">La </t>
    </r>
    <r>
      <rPr>
        <b/>
        <sz val="16"/>
        <color theme="1"/>
        <rFont val="Arial"/>
        <family val="2"/>
      </rPr>
      <t>fortune brute</t>
    </r>
    <r>
      <rPr>
        <sz val="16"/>
        <color theme="1"/>
        <rFont val="Arial"/>
        <family val="2"/>
      </rPr>
      <t xml:space="preserve"> comprend la totalité de la fortune, notamment les livrets d’épargne, les comptes d’épargne, les comptes salaire, les comptes postaux, les dépôts à terme fixe, les créances comptables, les bons de caisse, les obligations, les actions, le numéraire, les biens-fonds/immeubles, les véhicules, les objets de valeur, les collections,</t>
    </r>
    <r>
      <rPr>
        <sz val="16"/>
        <color rgb="FFFF0000"/>
        <rFont val="Arial"/>
        <family val="2"/>
      </rPr>
      <t xml:space="preserve"> </t>
    </r>
    <r>
      <rPr>
        <sz val="16"/>
        <rFont val="Arial"/>
        <family val="2"/>
      </rPr>
      <t>etc. (chiffres</t>
    </r>
    <r>
      <rPr>
        <sz val="16"/>
        <color theme="1"/>
        <rFont val="Arial"/>
        <family val="2"/>
      </rPr>
      <t> 3, 4.1 et 7).</t>
    </r>
    <r>
      <rPr>
        <sz val="16"/>
        <color rgb="FF000000"/>
        <rFont val="Arial"/>
        <family val="2"/>
      </rPr>
      <t xml:space="preserve"> Les immeubles servant d’habitation à leur propriétaire ne sont pas pris en compte dans la fortune brute.</t>
    </r>
  </si>
  <si>
    <r>
      <t xml:space="preserve">Les </t>
    </r>
    <r>
      <rPr>
        <b/>
        <sz val="16"/>
        <color rgb="FF000000"/>
        <rFont val="Arial"/>
        <family val="2"/>
      </rPr>
      <t>dettes</t>
    </r>
    <r>
      <rPr>
        <sz val="16"/>
        <color rgb="FF000000"/>
        <rFont val="Arial"/>
        <family val="2"/>
      </rPr>
      <t xml:space="preserve"> sont reconnues dans la mesure où elles sont documentées (reconnaissance de dette, extraits de compte, hypothèques, contrats de prêt, etc</t>
    </r>
    <r>
      <rPr>
        <sz val="16"/>
        <rFont val="Arial"/>
        <family val="2"/>
      </rPr>
      <t>.).(chiffres 4.3</t>
    </r>
    <r>
      <rPr>
        <sz val="16"/>
        <color rgb="FF000000"/>
        <rFont val="Arial"/>
        <family val="2"/>
      </rPr>
      <t xml:space="preserve"> et 7 ). Les hypothèques sur les immeubles servant d’habitation à leur propriétaire ne peuvent pas être déduites de la fortune brute.</t>
    </r>
  </si>
  <si>
    <t>Total de la fortune nette prise en compte (art. 7, al. 4 et art. 8, al. 3 de l’ordonnance sur les subsides)</t>
  </si>
  <si>
    <r>
      <rPr>
        <sz val="16"/>
        <color theme="1"/>
        <rFont val="Symbol"/>
        <family val="1"/>
        <charset val="2"/>
      </rPr>
      <t>·</t>
    </r>
    <r>
      <rPr>
        <sz val="7"/>
        <color rgb="FF000000"/>
        <rFont val="Times New Roman"/>
        <family val="1"/>
      </rPr>
      <t xml:space="preserve">       </t>
    </r>
    <r>
      <rPr>
        <sz val="16"/>
        <rFont val="Arial"/>
        <family val="2"/>
      </rPr>
      <t xml:space="preserve">Décision d’octroi subside du canton </t>
    </r>
  </si>
  <si>
    <r>
      <rPr>
        <sz val="16"/>
        <color theme="1"/>
        <rFont val="Symbol"/>
        <family val="1"/>
        <charset val="2"/>
      </rPr>
      <t>·</t>
    </r>
    <r>
      <rPr>
        <sz val="7"/>
        <color rgb="FF000000"/>
        <rFont val="Times New Roman"/>
        <family val="1"/>
      </rPr>
      <t>    </t>
    </r>
    <r>
      <rPr>
        <sz val="7"/>
        <rFont val="Times New Roman"/>
        <family val="1"/>
      </rPr>
      <t xml:space="preserve">   </t>
    </r>
    <r>
      <rPr>
        <sz val="16"/>
        <rFont val="Arial"/>
        <family val="2"/>
      </rPr>
      <t>Taxation fiscale actuelle pour les impôts cantonaux et communaux du requérant/de la réquérante, du conjoint/de la conjointe, du ou de la partenaire</t>
    </r>
  </si>
  <si>
    <t xml:space="preserve">Fortune nette prise en compte, dont 1/10 pris en compte en tant que revenus </t>
  </si>
  <si>
    <t>Filière d’études exclusive en théologie aux niveaux bachelor et master, orientation sur la profession de pasteure ou de pasteur, menées auprès de facultés de théologie évangélique reconnues ; études à 100 %</t>
  </si>
  <si>
    <t>Cours intensifs de théologie pour les universitaires se destinant au ministère pastoral (y compris stage pastoral faisant partie des cours intensifs qui est effectué après la formation théologique à l’université, stage pastoral à 50 %</t>
  </si>
  <si>
    <t>Cours intensifs de théologie pour les universitaires se destinant au ministère pastoral (y compris stage pastoral faisant partie des cours intensifs qui est effectué après la formation théologique à l’université, stage pastoral à 80 %</t>
  </si>
  <si>
    <t>Formation en travail social et formation ecclésio-théologique intégrée dans une formation diplômante (double qualification) ; formation intégrée Collaborateur-trice socio-diaconal-e avec diplôme intégré d’animateur-trice communautaire ES</t>
  </si>
  <si>
    <t>Le calcul est effectué sur la période s'étendant du premier jour du mois au cours duquel la formation commence jusqu'au dernier jour du mois qui précède le début de la nouvelle année de formation (art. 9 du règlement concernant l’octroi de subsides de formation). Les indications doivent être accompagnées des justificatifs correspondants. Par exemple certificat(s) de salaire, attestation de rente, convention d’entretien, extraits bancaires, reconnaissances de dettes, etc.)</t>
  </si>
  <si>
    <r>
      <t>En double reconnaissance de ministère en tant que collaborateur-trice sociodiaconal-</t>
    </r>
    <r>
      <rPr>
        <sz val="10"/>
        <color theme="1"/>
        <rFont val="Arial"/>
        <family val="2"/>
      </rPr>
      <t>e et cat., cf. ci-après. Seulement certificat professionnel en catéchèse :
82 crédits&gt;&gt;&gt;2460 h en 3 ans, temps consacré à la formation entre 40-50 %, stages y compris.</t>
    </r>
  </si>
  <si>
    <t>Frais suite à une maladie, à un handicap ou à un accident, frais effectifs ; au maximum CHF 4 000 par an</t>
  </si>
  <si>
    <t xml:space="preserve">Découvert pour la durée des études prise en compte                 </t>
  </si>
  <si>
    <t xml:space="preserve">Nombre de mois                       </t>
  </si>
  <si>
    <t>par mois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</si>
</sst>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_ ;\-#,##0.00\ "/>
    <numFmt numFmtId="165" formatCode="yyyy"/>
    <numFmt numFmtId="166" formatCode="#\ ##0.00"/>
    <numFmt numFmtId="167" formatCode="#\ ##0"/>
    <numFmt numFmtId="168" formatCode="#\ ##0\,00"/>
    <numFmt numFmtId="169" formatCode="#\ ##0.00_ ;\-#\ ##0.00\ "/>
  </numFmts>
  <fonts count="37" x14ac:knownFonts="1">
    <font>
      <sz val="10"/>
      <color theme="1"/>
      <name val="Arial"/>
      <family val="2"/>
    </font>
    <font>
      <b/>
      <sz val="10"/>
      <color theme="1"/>
      <name val="Arial"/>
      <family val="2"/>
    </font>
    <font>
      <sz val="11"/>
      <name val="Calibri"/>
      <family val="2"/>
    </font>
    <font>
      <sz val="16"/>
      <name val="Calibri"/>
      <family val="2"/>
    </font>
    <font>
      <sz val="16"/>
      <name val="Symbol"/>
      <family val="1"/>
      <charset val="2"/>
    </font>
    <font>
      <sz val="16"/>
      <name val="Arial"/>
      <family val="2"/>
    </font>
    <font>
      <b/>
      <u/>
      <sz val="16"/>
      <name val="Arial"/>
      <family val="2"/>
    </font>
    <font>
      <u/>
      <sz val="16"/>
      <name val="Arial"/>
      <family val="2"/>
    </font>
    <font>
      <u/>
      <sz val="16"/>
      <name val="Calibri"/>
      <family val="2"/>
    </font>
    <font>
      <b/>
      <sz val="16"/>
      <name val="Arial"/>
      <family val="2"/>
    </font>
    <font>
      <i/>
      <sz val="16"/>
      <name val="Arial"/>
      <family val="2"/>
    </font>
    <font>
      <i/>
      <sz val="14"/>
      <name val="Arial"/>
      <family val="2"/>
    </font>
    <font>
      <sz val="20"/>
      <name val="Calibri"/>
      <family val="2"/>
    </font>
    <font>
      <b/>
      <sz val="20"/>
      <name val="Arial"/>
      <family val="2"/>
    </font>
    <font>
      <b/>
      <sz val="18"/>
      <name val="Arial"/>
      <family val="2"/>
    </font>
    <font>
      <b/>
      <sz val="16"/>
      <name val="Calibri"/>
      <family val="2"/>
    </font>
    <font>
      <i/>
      <sz val="10"/>
      <color theme="1"/>
      <name val="Arial"/>
      <family val="2"/>
    </font>
    <font>
      <b/>
      <sz val="16"/>
      <color theme="1"/>
      <name val="Arial"/>
      <family val="2"/>
    </font>
    <font>
      <sz val="10"/>
      <color rgb="FFFF0000"/>
      <name val="Arial"/>
      <family val="2"/>
    </font>
    <font>
      <b/>
      <sz val="18"/>
      <color theme="1"/>
      <name val="Arial"/>
      <family val="2"/>
    </font>
    <font>
      <sz val="9"/>
      <color indexed="81"/>
      <name val="Segoe UI"/>
      <family val="2"/>
    </font>
    <font>
      <b/>
      <sz val="9"/>
      <color indexed="81"/>
      <name val="Segoe UI"/>
      <family val="2"/>
    </font>
    <font>
      <sz val="18"/>
      <name val="Calibri"/>
      <family val="2"/>
    </font>
    <font>
      <sz val="10"/>
      <name val="Arial"/>
      <family val="2"/>
    </font>
    <font>
      <b/>
      <sz val="11"/>
      <color theme="1"/>
      <name val="Arial"/>
      <family val="2"/>
    </font>
    <font>
      <sz val="12"/>
      <name val="Arial"/>
      <family val="2"/>
    </font>
    <font>
      <b/>
      <sz val="12"/>
      <name val="Arial"/>
      <family val="2"/>
    </font>
    <font>
      <b/>
      <u/>
      <sz val="12"/>
      <name val="Arial"/>
      <family val="2"/>
    </font>
    <font>
      <sz val="16"/>
      <color theme="1"/>
      <name val="Arial"/>
      <family val="2"/>
    </font>
    <font>
      <vertAlign val="superscript"/>
      <sz val="16"/>
      <name val="Arial"/>
      <family val="2"/>
    </font>
    <font>
      <sz val="16"/>
      <color rgb="FF000000"/>
      <name val="Arial"/>
      <family val="2"/>
    </font>
    <font>
      <b/>
      <sz val="16"/>
      <color rgb="FF000000"/>
      <name val="Arial"/>
      <family val="2"/>
    </font>
    <font>
      <sz val="16"/>
      <color theme="1"/>
      <name val="Symbol"/>
      <family val="1"/>
      <charset val="2"/>
    </font>
    <font>
      <sz val="7"/>
      <color rgb="FF000000"/>
      <name val="Times New Roman"/>
      <family val="1"/>
    </font>
    <font>
      <sz val="16"/>
      <color rgb="FFFF0000"/>
      <name val="Arial"/>
      <family val="2"/>
    </font>
    <font>
      <u/>
      <sz val="16"/>
      <color rgb="FF000000"/>
      <name val="Arial"/>
      <family val="2"/>
    </font>
    <font>
      <sz val="7"/>
      <name val="Times New Roman"/>
      <family val="1"/>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
      <left style="hair">
        <color indexed="64"/>
      </left>
      <right/>
      <top/>
      <bottom style="thin">
        <color indexed="64"/>
      </bottom>
      <diagonal/>
    </border>
    <border>
      <left style="thin">
        <color indexed="64"/>
      </left>
      <right style="thin">
        <color indexed="64"/>
      </right>
      <top/>
      <bottom/>
      <diagonal/>
    </border>
  </borders>
  <cellStyleXfs count="2">
    <xf numFmtId="0" fontId="0" fillId="0" borderId="0"/>
    <xf numFmtId="0" fontId="2" fillId="0" borderId="0"/>
  </cellStyleXfs>
  <cellXfs count="182">
    <xf numFmtId="0" fontId="0" fillId="0" borderId="0" xfId="0"/>
    <xf numFmtId="0" fontId="1" fillId="0" borderId="0" xfId="0" applyFont="1"/>
    <xf numFmtId="0" fontId="3" fillId="0" borderId="0" xfId="1" applyFont="1" applyAlignment="1">
      <alignment horizontal="left"/>
    </xf>
    <xf numFmtId="49" fontId="5" fillId="0" borderId="0" xfId="1" applyNumberFormat="1" applyFont="1" applyAlignment="1">
      <alignment horizontal="left" vertical="center"/>
    </xf>
    <xf numFmtId="0" fontId="5" fillId="0" borderId="0" xfId="1" applyFont="1" applyAlignment="1">
      <alignment vertical="center"/>
    </xf>
    <xf numFmtId="0" fontId="5" fillId="0" borderId="0" xfId="1" applyFont="1" applyAlignment="1">
      <alignment horizontal="left"/>
    </xf>
    <xf numFmtId="0" fontId="5" fillId="0" borderId="0" xfId="1" applyFont="1" applyAlignment="1">
      <alignment horizontal="left" vertical="top"/>
    </xf>
    <xf numFmtId="0" fontId="5" fillId="0" borderId="13" xfId="1" applyFont="1" applyBorder="1" applyAlignment="1">
      <alignment horizontal="left"/>
    </xf>
    <xf numFmtId="0" fontId="5" fillId="0" borderId="13" xfId="1" applyFont="1" applyBorder="1" applyAlignment="1">
      <alignment horizontal="left" vertical="center"/>
    </xf>
    <xf numFmtId="0" fontId="5" fillId="0" borderId="0" xfId="1" applyFont="1" applyAlignment="1">
      <alignment horizontal="left" vertical="center"/>
    </xf>
    <xf numFmtId="0" fontId="5" fillId="0" borderId="3" xfId="1" applyFont="1" applyBorder="1" applyAlignment="1">
      <alignment horizontal="left"/>
    </xf>
    <xf numFmtId="0" fontId="5" fillId="0" borderId="3" xfId="1" applyFont="1" applyBorder="1" applyAlignment="1">
      <alignment horizontal="left" vertical="center"/>
    </xf>
    <xf numFmtId="0" fontId="5" fillId="0" borderId="0" xfId="1" applyFont="1" applyAlignment="1">
      <alignment horizontal="center"/>
    </xf>
    <xf numFmtId="0" fontId="5" fillId="0" borderId="0" xfId="1" applyFont="1" applyAlignment="1">
      <alignment vertical="top"/>
    </xf>
    <xf numFmtId="0" fontId="9" fillId="0" borderId="0" xfId="1" applyFont="1" applyAlignment="1">
      <alignment horizontal="left"/>
    </xf>
    <xf numFmtId="0" fontId="12" fillId="0" borderId="0" xfId="1" applyFont="1" applyAlignment="1">
      <alignment horizontal="left"/>
    </xf>
    <xf numFmtId="49" fontId="5" fillId="0" borderId="0" xfId="1" quotePrefix="1" applyNumberFormat="1" applyFont="1" applyAlignment="1">
      <alignment vertical="center"/>
    </xf>
    <xf numFmtId="0" fontId="11" fillId="0" borderId="0" xfId="1" applyFont="1" applyAlignment="1">
      <alignment horizontal="left" vertical="top"/>
    </xf>
    <xf numFmtId="0" fontId="10" fillId="0" borderId="0" xfId="1" applyFont="1" applyAlignment="1">
      <alignment horizontal="left" vertical="top"/>
    </xf>
    <xf numFmtId="164" fontId="9" fillId="3" borderId="0" xfId="1" applyNumberFormat="1" applyFont="1" applyFill="1" applyAlignment="1">
      <alignment horizontal="right"/>
    </xf>
    <xf numFmtId="0" fontId="3" fillId="3" borderId="0" xfId="1" applyFont="1" applyFill="1" applyAlignment="1">
      <alignment horizontal="left"/>
    </xf>
    <xf numFmtId="0" fontId="15" fillId="0" borderId="0" xfId="1" applyFont="1" applyAlignment="1">
      <alignment horizontal="left"/>
    </xf>
    <xf numFmtId="0" fontId="9" fillId="0" borderId="0" xfId="1" applyFont="1" applyAlignment="1">
      <alignment horizontal="left" vertical="top" wrapText="1"/>
    </xf>
    <xf numFmtId="0" fontId="5" fillId="0" borderId="3" xfId="1" applyFont="1" applyBorder="1" applyAlignment="1">
      <alignment horizontal="left" vertical="top" wrapText="1"/>
    </xf>
    <xf numFmtId="0" fontId="0" fillId="0" borderId="3" xfId="0" applyBorder="1" applyAlignment="1">
      <alignment horizontal="left" vertical="top"/>
    </xf>
    <xf numFmtId="0" fontId="5" fillId="0" borderId="0" xfId="1" applyFont="1" applyAlignment="1">
      <alignment horizontal="left" wrapText="1"/>
    </xf>
    <xf numFmtId="49" fontId="5" fillId="0" borderId="0" xfId="1" applyNumberFormat="1" applyFont="1" applyAlignment="1">
      <alignment vertical="center" wrapText="1"/>
    </xf>
    <xf numFmtId="1" fontId="5" fillId="0" borderId="0" xfId="1" applyNumberFormat="1" applyFont="1" applyAlignment="1">
      <alignment horizontal="right"/>
    </xf>
    <xf numFmtId="0" fontId="9" fillId="0" borderId="0" xfId="1" applyFont="1" applyAlignment="1">
      <alignment horizontal="left" vertical="center"/>
    </xf>
    <xf numFmtId="0" fontId="6" fillId="0" borderId="0" xfId="1" applyFont="1" applyAlignment="1">
      <alignment horizontal="left"/>
    </xf>
    <xf numFmtId="4" fontId="0" fillId="0" borderId="0" xfId="0" applyNumberFormat="1"/>
    <xf numFmtId="0" fontId="0" fillId="0" borderId="0" xfId="0" applyAlignment="1">
      <alignment wrapText="1"/>
    </xf>
    <xf numFmtId="49" fontId="0" fillId="0" borderId="0" xfId="0" applyNumberFormat="1"/>
    <xf numFmtId="49" fontId="1" fillId="0" borderId="0" xfId="0" applyNumberFormat="1" applyFont="1"/>
    <xf numFmtId="4" fontId="1" fillId="0" borderId="0" xfId="0" applyNumberFormat="1" applyFont="1"/>
    <xf numFmtId="0" fontId="3" fillId="0" borderId="0" xfId="1" applyFont="1" applyAlignment="1">
      <alignment horizontal="left" vertical="center"/>
    </xf>
    <xf numFmtId="164" fontId="9" fillId="0" borderId="13" xfId="1" applyNumberFormat="1" applyFont="1" applyBorder="1" applyAlignment="1">
      <alignment horizontal="left"/>
    </xf>
    <xf numFmtId="164" fontId="9" fillId="0" borderId="14" xfId="1" applyNumberFormat="1" applyFont="1" applyBorder="1" applyAlignment="1">
      <alignment horizontal="left"/>
    </xf>
    <xf numFmtId="164" fontId="9" fillId="0" borderId="3" xfId="1" applyNumberFormat="1" applyFont="1" applyBorder="1" applyAlignment="1">
      <alignment horizontal="left"/>
    </xf>
    <xf numFmtId="0" fontId="14" fillId="0" borderId="0" xfId="1" applyFont="1" applyAlignment="1">
      <alignment horizontal="center" vertical="top"/>
    </xf>
    <xf numFmtId="0" fontId="12" fillId="0" borderId="0" xfId="1" applyFont="1" applyAlignment="1">
      <alignment horizontal="center"/>
    </xf>
    <xf numFmtId="0" fontId="19" fillId="0" borderId="0" xfId="0" applyFont="1"/>
    <xf numFmtId="165" fontId="13" fillId="0" borderId="0" xfId="1" applyNumberFormat="1" applyFont="1"/>
    <xf numFmtId="0" fontId="22" fillId="0" borderId="0" xfId="1" applyFont="1" applyAlignment="1">
      <alignment horizontal="center"/>
    </xf>
    <xf numFmtId="0" fontId="22" fillId="0" borderId="0" xfId="1" applyFont="1" applyAlignment="1">
      <alignment horizontal="left"/>
    </xf>
    <xf numFmtId="0" fontId="14" fillId="0" borderId="0" xfId="1" applyFont="1" applyAlignment="1">
      <alignment horizontal="left"/>
    </xf>
    <xf numFmtId="1" fontId="1" fillId="0" borderId="0" xfId="0" applyNumberFormat="1" applyFont="1"/>
    <xf numFmtId="49" fontId="0" fillId="0" borderId="0" xfId="0" applyNumberFormat="1" applyAlignment="1">
      <alignment horizontal="right" vertical="top"/>
    </xf>
    <xf numFmtId="0" fontId="0" fillId="0" borderId="0" xfId="0" applyAlignment="1">
      <alignment vertical="top" wrapText="1"/>
    </xf>
    <xf numFmtId="4" fontId="0" fillId="0" borderId="0" xfId="0" applyNumberFormat="1" applyAlignment="1">
      <alignment vertical="top"/>
    </xf>
    <xf numFmtId="0" fontId="0" fillId="0" borderId="0" xfId="0" applyAlignment="1">
      <alignment vertical="top"/>
    </xf>
    <xf numFmtId="4" fontId="0" fillId="0" borderId="0" xfId="0" applyNumberFormat="1" applyAlignment="1">
      <alignment horizontal="right" vertical="top"/>
    </xf>
    <xf numFmtId="49" fontId="0" fillId="0" borderId="0" xfId="0" applyNumberFormat="1" applyAlignment="1">
      <alignment horizontal="left" vertical="top"/>
    </xf>
    <xf numFmtId="49" fontId="3" fillId="0" borderId="0" xfId="1" applyNumberFormat="1" applyFont="1" applyAlignment="1">
      <alignment horizontal="left"/>
    </xf>
    <xf numFmtId="49" fontId="2" fillId="0" borderId="0" xfId="1" applyNumberFormat="1" applyAlignment="1">
      <alignment horizontal="left"/>
    </xf>
    <xf numFmtId="0" fontId="4" fillId="0" borderId="0" xfId="1" applyFont="1" applyAlignment="1">
      <alignment horizontal="left" vertical="center" indent="1"/>
    </xf>
    <xf numFmtId="0" fontId="9" fillId="0" borderId="0" xfId="1" applyFont="1" applyAlignment="1">
      <alignment horizontal="left" wrapText="1"/>
    </xf>
    <xf numFmtId="0" fontId="23" fillId="0" borderId="0" xfId="1" applyFont="1" applyAlignment="1">
      <alignment vertical="center"/>
    </xf>
    <xf numFmtId="0" fontId="23" fillId="0" borderId="0" xfId="1" applyFont="1" applyAlignment="1">
      <alignment horizontal="left" vertical="center" wrapText="1"/>
    </xf>
    <xf numFmtId="0" fontId="23" fillId="0" borderId="0" xfId="1" applyFont="1" applyAlignment="1">
      <alignment vertical="center" wrapText="1"/>
    </xf>
    <xf numFmtId="0" fontId="24" fillId="0" borderId="0" xfId="0" applyFont="1"/>
    <xf numFmtId="0" fontId="0" fillId="0" borderId="0" xfId="0" applyAlignment="1">
      <alignment horizontal="left"/>
    </xf>
    <xf numFmtId="0" fontId="19" fillId="6" borderId="0" xfId="0" applyFont="1" applyFill="1" applyProtection="1">
      <protection locked="0"/>
    </xf>
    <xf numFmtId="0" fontId="17" fillId="0" borderId="0" xfId="0" applyFont="1"/>
    <xf numFmtId="0" fontId="1" fillId="5" borderId="0" xfId="0" applyFont="1" applyFill="1"/>
    <xf numFmtId="0" fontId="0" fillId="5" borderId="0" xfId="0" applyFill="1"/>
    <xf numFmtId="0" fontId="1" fillId="0" borderId="3" xfId="0" applyFont="1" applyBorder="1"/>
    <xf numFmtId="0" fontId="16" fillId="0" borderId="0" xfId="0" applyFont="1"/>
    <xf numFmtId="3" fontId="0" fillId="0" borderId="0" xfId="0" applyNumberFormat="1"/>
    <xf numFmtId="4" fontId="0" fillId="0" borderId="3" xfId="0" applyNumberFormat="1" applyBorder="1"/>
    <xf numFmtId="0" fontId="0" fillId="0" borderId="0" xfId="0" quotePrefix="1"/>
    <xf numFmtId="4" fontId="0" fillId="5" borderId="0" xfId="0" applyNumberFormat="1" applyFill="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right"/>
    </xf>
    <xf numFmtId="0" fontId="0" fillId="0" borderId="0" xfId="0" applyAlignment="1">
      <alignment horizontal="left" wrapText="1" indent="1"/>
    </xf>
    <xf numFmtId="1" fontId="0" fillId="0" borderId="0" xfId="0" applyNumberFormat="1"/>
    <xf numFmtId="49" fontId="0" fillId="0" borderId="0" xfId="0" applyNumberFormat="1" applyAlignment="1">
      <alignment horizontal="right"/>
    </xf>
    <xf numFmtId="14" fontId="25" fillId="2" borderId="3" xfId="1" applyNumberFormat="1" applyFont="1" applyFill="1" applyBorder="1" applyAlignment="1" applyProtection="1">
      <alignment horizontal="right" vertical="center"/>
      <protection locked="0"/>
    </xf>
    <xf numFmtId="0" fontId="25" fillId="2" borderId="13" xfId="1" applyFont="1" applyFill="1" applyBorder="1" applyAlignment="1" applyProtection="1">
      <alignment horizontal="left"/>
      <protection locked="0"/>
    </xf>
    <xf numFmtId="1" fontId="25" fillId="4" borderId="3" xfId="1" applyNumberFormat="1" applyFont="1" applyFill="1" applyBorder="1" applyAlignment="1" applyProtection="1">
      <alignment horizontal="right" vertical="center"/>
      <protection locked="0"/>
    </xf>
    <xf numFmtId="1" fontId="25" fillId="4" borderId="3" xfId="1" applyNumberFormat="1" applyFont="1" applyFill="1" applyBorder="1" applyAlignment="1" applyProtection="1">
      <alignment horizontal="right"/>
      <protection locked="0"/>
    </xf>
    <xf numFmtId="0" fontId="25" fillId="2" borderId="13" xfId="1" applyFont="1" applyFill="1" applyBorder="1" applyAlignment="1" applyProtection="1">
      <alignment horizontal="right" vertical="center"/>
      <protection locked="0"/>
    </xf>
    <xf numFmtId="14" fontId="25" fillId="2" borderId="3" xfId="1" applyNumberFormat="1" applyFont="1" applyFill="1" applyBorder="1" applyProtection="1">
      <protection locked="0"/>
    </xf>
    <xf numFmtId="0" fontId="25" fillId="2" borderId="13" xfId="1" applyFont="1" applyFill="1" applyBorder="1" applyAlignment="1" applyProtection="1">
      <alignment horizontal="right"/>
      <protection locked="0"/>
    </xf>
    <xf numFmtId="0" fontId="23" fillId="0" borderId="0" xfId="0" applyFont="1"/>
    <xf numFmtId="0" fontId="23" fillId="0" borderId="0" xfId="0" applyFont="1" applyAlignment="1">
      <alignment vertical="top" wrapText="1"/>
    </xf>
    <xf numFmtId="0" fontId="14" fillId="0" borderId="0" xfId="1" applyFont="1" applyAlignment="1">
      <alignment vertical="top"/>
    </xf>
    <xf numFmtId="0" fontId="0" fillId="0" borderId="0" xfId="0" quotePrefix="1" applyAlignment="1">
      <alignment horizontal="left"/>
    </xf>
    <xf numFmtId="0" fontId="5" fillId="0" borderId="0" xfId="1" applyFont="1" applyAlignment="1">
      <alignment horizontal="right"/>
    </xf>
    <xf numFmtId="0" fontId="5" fillId="0" borderId="5" xfId="1" applyFont="1" applyBorder="1" applyAlignment="1">
      <alignment horizontal="left" vertical="center"/>
    </xf>
    <xf numFmtId="1" fontId="5" fillId="0" borderId="0" xfId="1" applyNumberFormat="1" applyFont="1" applyAlignment="1">
      <alignment horizontal="right" vertical="center"/>
    </xf>
    <xf numFmtId="166" fontId="0" fillId="0" borderId="0" xfId="0" applyNumberFormat="1"/>
    <xf numFmtId="166" fontId="1" fillId="0" borderId="0" xfId="0" applyNumberFormat="1" applyFont="1"/>
    <xf numFmtId="167" fontId="0" fillId="0" borderId="0" xfId="0" applyNumberFormat="1"/>
    <xf numFmtId="168" fontId="0" fillId="0" borderId="0" xfId="0" applyNumberFormat="1"/>
    <xf numFmtId="168" fontId="0" fillId="0" borderId="3" xfId="0" applyNumberFormat="1" applyBorder="1"/>
    <xf numFmtId="167" fontId="0" fillId="0" borderId="3" xfId="0" applyNumberFormat="1" applyBorder="1"/>
    <xf numFmtId="166" fontId="0" fillId="0" borderId="3" xfId="0" applyNumberFormat="1" applyBorder="1"/>
    <xf numFmtId="166" fontId="0" fillId="5" borderId="0" xfId="0" applyNumberFormat="1" applyFill="1"/>
    <xf numFmtId="166" fontId="18" fillId="0" borderId="0" xfId="0" applyNumberFormat="1" applyFont="1"/>
    <xf numFmtId="166" fontId="1" fillId="5" borderId="0" xfId="0" applyNumberFormat="1" applyFont="1" applyFill="1"/>
    <xf numFmtId="166" fontId="1" fillId="5" borderId="13" xfId="0" applyNumberFormat="1" applyFont="1" applyFill="1" applyBorder="1"/>
    <xf numFmtId="166" fontId="0" fillId="0" borderId="0" xfId="0" applyNumberFormat="1" applyAlignment="1">
      <alignment horizontal="right"/>
    </xf>
    <xf numFmtId="166" fontId="0" fillId="0" borderId="13" xfId="0" applyNumberFormat="1" applyBorder="1"/>
    <xf numFmtId="166" fontId="25" fillId="2" borderId="13" xfId="1" applyNumberFormat="1" applyFont="1" applyFill="1" applyBorder="1" applyAlignment="1" applyProtection="1">
      <alignment horizontal="right"/>
      <protection locked="0"/>
    </xf>
    <xf numFmtId="166" fontId="25" fillId="2" borderId="3" xfId="1" applyNumberFormat="1" applyFont="1" applyFill="1" applyBorder="1" applyAlignment="1" applyProtection="1">
      <alignment horizontal="right"/>
      <protection locked="0"/>
    </xf>
    <xf numFmtId="169" fontId="25" fillId="2" borderId="15" xfId="1" applyNumberFormat="1" applyFont="1" applyFill="1" applyBorder="1" applyAlignment="1" applyProtection="1">
      <alignment horizontal="right"/>
      <protection locked="0"/>
    </xf>
    <xf numFmtId="169" fontId="25" fillId="2" borderId="20" xfId="1" applyNumberFormat="1" applyFont="1" applyFill="1" applyBorder="1" applyAlignment="1" applyProtection="1">
      <alignment horizontal="right"/>
      <protection locked="0"/>
    </xf>
    <xf numFmtId="169" fontId="25" fillId="2" borderId="17" xfId="1" applyNumberFormat="1" applyFont="1" applyFill="1" applyBorder="1" applyAlignment="1" applyProtection="1">
      <alignment horizontal="right"/>
      <protection locked="0"/>
    </xf>
    <xf numFmtId="169" fontId="26" fillId="0" borderId="13" xfId="1" applyNumberFormat="1" applyFont="1" applyBorder="1" applyAlignment="1">
      <alignment horizontal="right"/>
    </xf>
    <xf numFmtId="169" fontId="26" fillId="0" borderId="3" xfId="1" applyNumberFormat="1" applyFont="1" applyBorder="1" applyAlignment="1">
      <alignment horizontal="right"/>
    </xf>
    <xf numFmtId="169" fontId="25" fillId="2" borderId="18" xfId="1" applyNumberFormat="1" applyFont="1" applyFill="1" applyBorder="1" applyAlignment="1" applyProtection="1">
      <alignment horizontal="right"/>
      <protection locked="0"/>
    </xf>
    <xf numFmtId="169" fontId="25" fillId="2" borderId="16" xfId="1" applyNumberFormat="1" applyFont="1" applyFill="1" applyBorder="1" applyAlignment="1" applyProtection="1">
      <alignment horizontal="right"/>
      <protection locked="0"/>
    </xf>
    <xf numFmtId="169" fontId="25" fillId="2" borderId="19" xfId="1" applyNumberFormat="1" applyFont="1" applyFill="1" applyBorder="1" applyAlignment="1" applyProtection="1">
      <alignment horizontal="right"/>
      <protection locked="0"/>
    </xf>
    <xf numFmtId="169" fontId="25" fillId="2" borderId="3" xfId="1" applyNumberFormat="1" applyFont="1" applyFill="1" applyBorder="1" applyAlignment="1" applyProtection="1">
      <alignment horizontal="right"/>
      <protection locked="0"/>
    </xf>
    <xf numFmtId="169" fontId="25" fillId="2" borderId="21" xfId="1" applyNumberFormat="1" applyFont="1" applyFill="1" applyBorder="1" applyAlignment="1" applyProtection="1">
      <alignment horizontal="right"/>
      <protection locked="0"/>
    </xf>
    <xf numFmtId="169" fontId="26" fillId="0" borderId="14" xfId="1" applyNumberFormat="1" applyFont="1" applyBorder="1" applyAlignment="1">
      <alignment horizontal="right"/>
    </xf>
    <xf numFmtId="0" fontId="5" fillId="0" borderId="0" xfId="1" applyFont="1" applyAlignment="1">
      <alignment vertical="top" wrapText="1"/>
    </xf>
    <xf numFmtId="0" fontId="1" fillId="0" borderId="1" xfId="0" applyFont="1" applyBorder="1" applyProtection="1">
      <protection locked="0"/>
    </xf>
    <xf numFmtId="166" fontId="1" fillId="0" borderId="13" xfId="0" applyNumberFormat="1" applyFont="1" applyBorder="1"/>
    <xf numFmtId="166" fontId="1" fillId="0" borderId="0" xfId="0" applyNumberFormat="1" applyFont="1" applyAlignment="1">
      <alignment horizontal="right"/>
    </xf>
    <xf numFmtId="166" fontId="1" fillId="0" borderId="3" xfId="0" applyNumberFormat="1" applyFont="1" applyBorder="1"/>
    <xf numFmtId="0" fontId="7" fillId="0" borderId="0" xfId="1" applyFont="1" applyAlignment="1">
      <alignment horizontal="left" vertical="top"/>
    </xf>
    <xf numFmtId="0" fontId="3" fillId="0" borderId="0" xfId="1" applyFont="1" applyAlignment="1">
      <alignment horizontal="center"/>
    </xf>
    <xf numFmtId="0" fontId="28" fillId="0" borderId="0" xfId="1" applyFont="1" applyAlignment="1">
      <alignment horizontal="left" vertical="top" wrapText="1"/>
    </xf>
    <xf numFmtId="0" fontId="11" fillId="0" borderId="0" xfId="1" applyFont="1" applyAlignment="1">
      <alignment horizontal="left" vertical="top"/>
    </xf>
    <xf numFmtId="0" fontId="10" fillId="0" borderId="0" xfId="1" applyFont="1" applyAlignment="1">
      <alignment horizontal="left" vertical="top"/>
    </xf>
    <xf numFmtId="0" fontId="5" fillId="0" borderId="0" xfId="1" applyFont="1" applyAlignment="1">
      <alignment horizontal="left"/>
    </xf>
    <xf numFmtId="0" fontId="5" fillId="2" borderId="0" xfId="1" applyFont="1" applyFill="1" applyAlignment="1" applyProtection="1">
      <alignment horizontal="left" vertical="top"/>
      <protection locked="0"/>
    </xf>
    <xf numFmtId="0" fontId="5" fillId="0" borderId="0" xfId="1" applyFont="1" applyAlignment="1">
      <alignment horizontal="center" vertical="top"/>
    </xf>
    <xf numFmtId="0" fontId="8" fillId="0" borderId="0" xfId="1" applyFont="1" applyAlignment="1">
      <alignment horizontal="center" vertical="top"/>
    </xf>
    <xf numFmtId="0" fontId="6" fillId="0" borderId="0" xfId="1" applyFont="1" applyAlignment="1">
      <alignment horizontal="left" vertical="top"/>
    </xf>
    <xf numFmtId="0" fontId="9" fillId="0" borderId="0" xfId="1" applyFont="1" applyAlignment="1">
      <alignment horizontal="center"/>
    </xf>
    <xf numFmtId="49" fontId="9" fillId="0" borderId="13" xfId="1" applyNumberFormat="1" applyFont="1" applyBorder="1" applyAlignment="1">
      <alignment horizontal="left" wrapText="1"/>
    </xf>
    <xf numFmtId="0" fontId="3" fillId="0" borderId="0" xfId="1" applyFont="1" applyAlignment="1">
      <alignment horizontal="center" vertical="top"/>
    </xf>
    <xf numFmtId="0" fontId="25" fillId="2" borderId="13" xfId="1" applyFont="1" applyFill="1" applyBorder="1" applyAlignment="1" applyProtection="1">
      <alignment horizontal="left" vertical="center"/>
      <protection locked="0"/>
    </xf>
    <xf numFmtId="0" fontId="3" fillId="0" borderId="0" xfId="1" applyFont="1" applyAlignment="1">
      <alignment vertical="center" wrapText="1"/>
    </xf>
    <xf numFmtId="0" fontId="0" fillId="0" borderId="0" xfId="0" applyAlignment="1">
      <alignment vertical="center" wrapText="1"/>
    </xf>
    <xf numFmtId="49" fontId="25" fillId="2" borderId="0" xfId="1" applyNumberFormat="1" applyFont="1" applyFill="1" applyAlignment="1" applyProtection="1">
      <alignment horizontal="left" vertical="center" wrapText="1"/>
      <protection locked="0"/>
    </xf>
    <xf numFmtId="0" fontId="25" fillId="2" borderId="3" xfId="1" applyFont="1" applyFill="1" applyBorder="1" applyAlignment="1" applyProtection="1">
      <alignment horizontal="left"/>
      <protection locked="0"/>
    </xf>
    <xf numFmtId="0" fontId="5" fillId="0" borderId="0" xfId="1" applyFont="1" applyAlignment="1">
      <alignment horizontal="center" vertical="center"/>
    </xf>
    <xf numFmtId="49" fontId="30" fillId="0" borderId="0" xfId="1" applyNumberFormat="1" applyFont="1" applyAlignment="1">
      <alignment horizontal="left" vertical="top"/>
    </xf>
    <xf numFmtId="49" fontId="5" fillId="0" borderId="0" xfId="1" applyNumberFormat="1" applyFont="1" applyAlignment="1">
      <alignment horizontal="left" vertical="top"/>
    </xf>
    <xf numFmtId="0" fontId="25" fillId="2" borderId="2" xfId="1" applyFont="1" applyFill="1" applyBorder="1" applyAlignment="1" applyProtection="1">
      <alignment horizontal="left" vertical="top"/>
      <protection locked="0"/>
    </xf>
    <xf numFmtId="0" fontId="25" fillId="2" borderId="12" xfId="1" applyFont="1" applyFill="1" applyBorder="1" applyAlignment="1" applyProtection="1">
      <alignment horizontal="left" vertical="top"/>
      <protection locked="0"/>
    </xf>
    <xf numFmtId="0" fontId="25" fillId="2" borderId="4" xfId="1" applyFont="1" applyFill="1" applyBorder="1" applyAlignment="1" applyProtection="1">
      <alignment horizontal="left" vertical="top"/>
      <protection locked="0"/>
    </xf>
    <xf numFmtId="0" fontId="6" fillId="0" borderId="0" xfId="1" applyFont="1" applyAlignment="1">
      <alignment horizontal="center" vertical="top"/>
    </xf>
    <xf numFmtId="0" fontId="5" fillId="0" borderId="0" xfId="1" applyFont="1" applyAlignment="1">
      <alignment horizontal="left" vertical="top"/>
    </xf>
    <xf numFmtId="0" fontId="27" fillId="2" borderId="9" xfId="1" applyFont="1" applyFill="1" applyBorder="1" applyAlignment="1" applyProtection="1">
      <alignment horizontal="center" vertical="top"/>
      <protection locked="0"/>
    </xf>
    <xf numFmtId="0" fontId="27" fillId="2" borderId="8" xfId="1" applyFont="1" applyFill="1" applyBorder="1" applyAlignment="1" applyProtection="1">
      <alignment horizontal="center" vertical="top"/>
      <protection locked="0"/>
    </xf>
    <xf numFmtId="0" fontId="27" fillId="2" borderId="7" xfId="1" applyFont="1" applyFill="1" applyBorder="1" applyAlignment="1" applyProtection="1">
      <alignment horizontal="center" vertical="top"/>
      <protection locked="0"/>
    </xf>
    <xf numFmtId="0" fontId="27" fillId="2" borderId="6" xfId="1" applyFont="1" applyFill="1" applyBorder="1" applyAlignment="1" applyProtection="1">
      <alignment horizontal="center" vertical="top"/>
      <protection locked="0"/>
    </xf>
    <xf numFmtId="0" fontId="27" fillId="2" borderId="0" xfId="1" applyFont="1" applyFill="1" applyAlignment="1" applyProtection="1">
      <alignment horizontal="center" vertical="top"/>
      <protection locked="0"/>
    </xf>
    <xf numFmtId="0" fontId="27" fillId="2" borderId="5" xfId="1" applyFont="1" applyFill="1" applyBorder="1" applyAlignment="1" applyProtection="1">
      <alignment horizontal="center" vertical="top"/>
      <protection locked="0"/>
    </xf>
    <xf numFmtId="0" fontId="27" fillId="2" borderId="4" xfId="1" applyFont="1" applyFill="1" applyBorder="1" applyAlignment="1" applyProtection="1">
      <alignment horizontal="center" vertical="top"/>
      <protection locked="0"/>
    </xf>
    <xf numFmtId="0" fontId="27" fillId="2" borderId="3" xfId="1" applyFont="1" applyFill="1" applyBorder="1" applyAlignment="1" applyProtection="1">
      <alignment horizontal="center" vertical="top"/>
      <protection locked="0"/>
    </xf>
    <xf numFmtId="0" fontId="27" fillId="2" borderId="2" xfId="1" applyFont="1" applyFill="1" applyBorder="1" applyAlignment="1" applyProtection="1">
      <alignment horizontal="center" vertical="top"/>
      <protection locked="0"/>
    </xf>
    <xf numFmtId="49" fontId="5" fillId="0" borderId="5" xfId="1" applyNumberFormat="1" applyFont="1" applyBorder="1" applyAlignment="1">
      <alignment vertical="top" wrapText="1"/>
    </xf>
    <xf numFmtId="49" fontId="5" fillId="0" borderId="22" xfId="1" applyNumberFormat="1" applyFont="1" applyBorder="1" applyAlignment="1">
      <alignment vertical="top" wrapText="1"/>
    </xf>
    <xf numFmtId="49" fontId="5" fillId="0" borderId="6" xfId="1" applyNumberFormat="1" applyFont="1" applyBorder="1" applyAlignment="1">
      <alignment vertical="top" wrapText="1"/>
    </xf>
    <xf numFmtId="49" fontId="9" fillId="0" borderId="0" xfId="1" applyNumberFormat="1" applyFont="1" applyAlignment="1">
      <alignment horizontal="center" vertical="top" wrapText="1"/>
    </xf>
    <xf numFmtId="0" fontId="25" fillId="2" borderId="11" xfId="1" applyFont="1" applyFill="1" applyBorder="1" applyAlignment="1" applyProtection="1">
      <alignment horizontal="left" vertical="top"/>
      <protection locked="0"/>
    </xf>
    <xf numFmtId="0" fontId="25" fillId="2" borderId="1" xfId="1" applyFont="1" applyFill="1" applyBorder="1" applyAlignment="1" applyProtection="1">
      <alignment horizontal="left" vertical="top"/>
      <protection locked="0"/>
    </xf>
    <xf numFmtId="0" fontId="25" fillId="2" borderId="10" xfId="1" applyFont="1" applyFill="1" applyBorder="1" applyAlignment="1" applyProtection="1">
      <alignment horizontal="left" vertical="top"/>
      <protection locked="0"/>
    </xf>
    <xf numFmtId="0" fontId="5" fillId="0" borderId="0" xfId="1" applyFont="1" applyAlignment="1">
      <alignment horizontal="left" vertical="center"/>
    </xf>
    <xf numFmtId="0" fontId="3" fillId="0" borderId="0" xfId="1" applyFont="1" applyAlignment="1">
      <alignment horizontal="left"/>
    </xf>
    <xf numFmtId="49" fontId="5" fillId="3" borderId="0" xfId="1" applyNumberFormat="1" applyFont="1" applyFill="1" applyAlignment="1">
      <alignment horizontal="left"/>
    </xf>
    <xf numFmtId="0" fontId="9" fillId="0" borderId="0" xfId="1" applyFont="1" applyAlignment="1">
      <alignment horizontal="left" vertical="center"/>
    </xf>
    <xf numFmtId="0" fontId="25" fillId="2" borderId="13" xfId="1" applyFont="1" applyFill="1" applyBorder="1" applyAlignment="1" applyProtection="1">
      <alignment horizontal="left" vertical="top"/>
      <protection locked="0"/>
    </xf>
    <xf numFmtId="0" fontId="6" fillId="0" borderId="0" xfId="1" applyFont="1" applyAlignment="1">
      <alignment horizontal="left" vertical="top" wrapText="1"/>
    </xf>
    <xf numFmtId="0" fontId="5" fillId="0" borderId="0" xfId="1" applyFont="1" applyAlignment="1">
      <alignment horizontal="center"/>
    </xf>
    <xf numFmtId="49" fontId="30" fillId="0" borderId="17" xfId="1" applyNumberFormat="1" applyFont="1" applyBorder="1" applyAlignment="1">
      <alignment horizontal="left" wrapText="1"/>
    </xf>
    <xf numFmtId="49" fontId="5" fillId="0" borderId="17" xfId="1" applyNumberFormat="1" applyFont="1" applyBorder="1" applyAlignment="1">
      <alignment horizontal="left" wrapText="1"/>
    </xf>
    <xf numFmtId="0" fontId="9" fillId="0" borderId="0" xfId="1" applyFont="1" applyAlignment="1">
      <alignment horizontal="left" vertical="top" wrapText="1"/>
    </xf>
    <xf numFmtId="0" fontId="5" fillId="0" borderId="8" xfId="1" applyFont="1" applyBorder="1" applyAlignment="1">
      <alignment horizontal="left" vertical="center"/>
    </xf>
    <xf numFmtId="49" fontId="5" fillId="0" borderId="15" xfId="1" applyNumberFormat="1" applyFont="1" applyBorder="1" applyAlignment="1">
      <alignment horizontal="left" wrapText="1"/>
    </xf>
    <xf numFmtId="0" fontId="17" fillId="0" borderId="0" xfId="1" applyFont="1" applyAlignment="1">
      <alignment horizontal="left" vertical="top" wrapText="1"/>
    </xf>
    <xf numFmtId="49" fontId="5" fillId="0" borderId="16" xfId="1" applyNumberFormat="1" applyFont="1" applyBorder="1" applyAlignment="1">
      <alignment horizontal="left" wrapText="1"/>
    </xf>
    <xf numFmtId="49" fontId="5" fillId="0" borderId="16" xfId="1" applyNumberFormat="1" applyFont="1" applyBorder="1" applyAlignment="1" applyProtection="1">
      <alignment horizontal="left" vertical="top" wrapText="1"/>
      <protection locked="0"/>
    </xf>
    <xf numFmtId="49" fontId="5" fillId="0" borderId="16" xfId="1" applyNumberFormat="1" applyFont="1" applyBorder="1" applyAlignment="1">
      <alignment horizontal="left" vertical="top" wrapText="1"/>
    </xf>
    <xf numFmtId="49" fontId="9" fillId="0" borderId="3" xfId="1" applyNumberFormat="1" applyFont="1" applyBorder="1" applyAlignment="1">
      <alignment horizontal="left" wrapText="1"/>
    </xf>
  </cellXfs>
  <cellStyles count="2">
    <cellStyle name="Standard" xfId="0" builtinId="0"/>
    <cellStyle name="Standard 2" xfId="1" xr:uid="{6101B75F-6885-4F54-8610-D77F5C480E38}"/>
  </cellStyles>
  <dxfs count="9">
    <dxf>
      <numFmt numFmtId="4" formatCode="#,##0.00"/>
      <alignment vertical="top" textRotation="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30" formatCode="@"/>
      <alignment horizontal="right" vertical="top" textRotation="0" wrapText="0" indent="0" justifyLastLine="0" shrinkToFit="0" readingOrder="0"/>
    </dxf>
    <dxf>
      <numFmt numFmtId="30" formatCode="@"/>
      <alignment horizontal="right"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885825</xdr:colOff>
          <xdr:row>6</xdr:row>
          <xdr:rowOff>0</xdr:rowOff>
        </xdr:from>
        <xdr:to>
          <xdr:col>1</xdr:col>
          <xdr:colOff>885825</xdr:colOff>
          <xdr:row>7</xdr:row>
          <xdr:rowOff>66675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6</xdr:row>
          <xdr:rowOff>209550</xdr:rowOff>
        </xdr:from>
        <xdr:to>
          <xdr:col>1</xdr:col>
          <xdr:colOff>885825</xdr:colOff>
          <xdr:row>8</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12</xdr:row>
          <xdr:rowOff>209550</xdr:rowOff>
        </xdr:from>
        <xdr:to>
          <xdr:col>1</xdr:col>
          <xdr:colOff>742950</xdr:colOff>
          <xdr:row>14</xdr:row>
          <xdr:rowOff>28575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12</xdr:row>
          <xdr:rowOff>209550</xdr:rowOff>
        </xdr:from>
        <xdr:to>
          <xdr:col>2</xdr:col>
          <xdr:colOff>790575</xdr:colOff>
          <xdr:row>14</xdr:row>
          <xdr:rowOff>28575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12</xdr:row>
          <xdr:rowOff>219075</xdr:rowOff>
        </xdr:from>
        <xdr:to>
          <xdr:col>3</xdr:col>
          <xdr:colOff>819150</xdr:colOff>
          <xdr:row>14</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5AECB21-4981-4E3B-917E-B28EBD2E2A70}" name="Tabelle1" displayName="Tabelle1" ref="A1:G33" totalsRowShown="0" headerRowDxfId="8" dataDxfId="7">
  <autoFilter ref="A1:G33" xr:uid="{05AECB21-4981-4E3B-917E-B28EBD2E2A70}"/>
  <tableColumns count="7">
    <tableColumn id="1" xr3:uid="{61A83E76-BB5F-421E-91BD-AE3EFB311D2F}" name="Texte du formulaire" dataDxfId="6"/>
    <tableColumn id="10" xr3:uid="{7535C982-ADF1-457E-90AF-7CF3CB0C0BD6}" name="Pos." dataDxfId="5"/>
    <tableColumn id="2" xr3:uid="{205F4E67-ABBA-4B23-81AD-A845D50C71CC}" name="Désignation de la formation" dataDxfId="4"/>
    <tableColumn id="3" xr3:uid="{35AF97C5-4070-44C9-B19E-D34838318637}" name="Description de l’objectif professionnel" dataDxfId="3"/>
    <tableColumn id="4" xr3:uid="{4F9AC8A3-318E-4EC0-8024-092C2995C161}" name="Établissements de formation" dataDxfId="2"/>
    <tableColumn id="5" xr3:uid="{A9665B91-79B9-449F-9FB3-009CEEF569FD}" name="Temps consacré à la formation, y compris étude personnelle en % d’un degré d’occupation de 100% (42 heures par semaine/2184 heures brutes par an). _x000a_Indication par modèle de formation, p. ex. à plein temps, à temps partiel ou en cours d’emploi" dataDxfId="1"/>
    <tableColumn id="6" xr3:uid="{A8C54A98-CB6E-4088-9FFF-5746DA3AF43A}" name="Facteur selon l’annexe 3 chiffre 21"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omments" Target="../comments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B89D-C70F-496B-9B27-F6DB429FA8E3}">
  <dimension ref="A1:G103"/>
  <sheetViews>
    <sheetView topLeftCell="A89" zoomScale="63" zoomScaleNormal="63" zoomScalePageLayoutView="42" workbookViewId="0">
      <selection activeCell="B65" sqref="B65"/>
    </sheetView>
  </sheetViews>
  <sheetFormatPr baseColWidth="10" defaultColWidth="9.140625" defaultRowHeight="21" x14ac:dyDescent="0.35"/>
  <cols>
    <col min="1" max="1" width="69.85546875" style="2" customWidth="1"/>
    <col min="2" max="2" width="26.5703125" style="2" customWidth="1"/>
    <col min="3" max="3" width="18" style="2" customWidth="1"/>
    <col min="4" max="4" width="26.5703125" style="2" customWidth="1"/>
    <col min="5" max="5" width="25.7109375" style="2" customWidth="1"/>
    <col min="6" max="16384" width="9.140625" style="2"/>
  </cols>
  <sheetData>
    <row r="1" spans="1:5" s="44" customFormat="1" ht="23.25" x14ac:dyDescent="0.35">
      <c r="A1" s="87" t="s">
        <v>0</v>
      </c>
      <c r="B1" s="87"/>
      <c r="C1" s="62">
        <v>2025</v>
      </c>
      <c r="D1" s="43" t="s">
        <v>1</v>
      </c>
      <c r="E1" s="45">
        <f>C1+1</f>
        <v>2026</v>
      </c>
    </row>
    <row r="2" spans="1:5" s="15" customFormat="1" ht="26.25" x14ac:dyDescent="0.4">
      <c r="A2" s="39"/>
      <c r="B2" s="39"/>
      <c r="C2" s="41"/>
      <c r="D2" s="40"/>
      <c r="E2" s="42"/>
    </row>
    <row r="3" spans="1:5" x14ac:dyDescent="0.35">
      <c r="A3" s="14"/>
      <c r="B3" s="14"/>
      <c r="C3" s="14"/>
      <c r="D3" s="14"/>
      <c r="E3" s="14"/>
    </row>
    <row r="4" spans="1:5" x14ac:dyDescent="0.35">
      <c r="A4" s="132" t="s">
        <v>2</v>
      </c>
      <c r="B4" s="132"/>
      <c r="C4" s="132"/>
      <c r="D4" s="132"/>
      <c r="E4" s="132"/>
    </row>
    <row r="5" spans="1:5" x14ac:dyDescent="0.35">
      <c r="A5" s="4" t="s">
        <v>3</v>
      </c>
      <c r="B5" s="140"/>
      <c r="C5" s="140"/>
      <c r="D5" s="140"/>
      <c r="E5" s="140"/>
    </row>
    <row r="6" spans="1:5" x14ac:dyDescent="0.35">
      <c r="A6" s="13" t="s">
        <v>4</v>
      </c>
      <c r="B6" s="169"/>
      <c r="C6" s="169"/>
      <c r="D6" s="169"/>
      <c r="E6" s="169"/>
    </row>
    <row r="7" spans="1:5" x14ac:dyDescent="0.35">
      <c r="A7" s="5" t="s">
        <v>249</v>
      </c>
      <c r="B7" s="79" t="s">
        <v>5</v>
      </c>
      <c r="C7" s="175"/>
      <c r="D7" s="175"/>
      <c r="E7" s="175"/>
    </row>
    <row r="8" spans="1:5" x14ac:dyDescent="0.35">
      <c r="A8" s="89" t="s">
        <v>6</v>
      </c>
      <c r="B8" s="78"/>
      <c r="C8" s="4"/>
      <c r="D8" s="4"/>
      <c r="E8" s="4"/>
    </row>
    <row r="9" spans="1:5" s="124" customFormat="1" x14ac:dyDescent="0.35"/>
    <row r="10" spans="1:5" x14ac:dyDescent="0.35">
      <c r="A10" s="13" t="s">
        <v>250</v>
      </c>
      <c r="B10" s="140"/>
      <c r="C10" s="140"/>
      <c r="D10" s="140"/>
      <c r="E10" s="140"/>
    </row>
    <row r="11" spans="1:5" x14ac:dyDescent="0.35">
      <c r="A11" s="4" t="s">
        <v>7</v>
      </c>
      <c r="B11" s="140"/>
      <c r="C11" s="140"/>
      <c r="D11" s="140"/>
      <c r="E11" s="140"/>
    </row>
    <row r="12" spans="1:5" x14ac:dyDescent="0.35">
      <c r="A12" s="4" t="s">
        <v>8</v>
      </c>
      <c r="B12" s="140"/>
      <c r="C12" s="140"/>
      <c r="D12" s="140"/>
      <c r="E12" s="140"/>
    </row>
    <row r="13" spans="1:5" x14ac:dyDescent="0.35">
      <c r="A13" s="13" t="s">
        <v>9</v>
      </c>
      <c r="B13" s="140"/>
      <c r="C13" s="140"/>
      <c r="D13" s="140"/>
      <c r="E13" s="140"/>
    </row>
    <row r="14" spans="1:5" x14ac:dyDescent="0.35">
      <c r="A14" s="5" t="s">
        <v>10</v>
      </c>
      <c r="B14" s="12" t="s">
        <v>11</v>
      </c>
      <c r="C14" s="5" t="s">
        <v>12</v>
      </c>
      <c r="D14" s="5" t="s">
        <v>13</v>
      </c>
      <c r="E14" s="5" t="s">
        <v>14</v>
      </c>
    </row>
    <row r="15" spans="1:5" s="171" customFormat="1" ht="21" customHeight="1" x14ac:dyDescent="0.3"/>
    <row r="16" spans="1:5" ht="41.1" customHeight="1" x14ac:dyDescent="0.35">
      <c r="A16" s="170" t="s">
        <v>15</v>
      </c>
      <c r="B16" s="170"/>
      <c r="C16" s="170"/>
      <c r="D16" s="170"/>
      <c r="E16" s="170"/>
    </row>
    <row r="17" spans="1:7" ht="36.6" customHeight="1" x14ac:dyDescent="0.35">
      <c r="A17" s="26" t="s">
        <v>16</v>
      </c>
      <c r="B17" s="169"/>
      <c r="C17" s="169"/>
      <c r="D17" s="169"/>
      <c r="E17" s="169"/>
    </row>
    <row r="18" spans="1:7" ht="40.5" x14ac:dyDescent="0.35">
      <c r="A18" s="26" t="s">
        <v>17</v>
      </c>
      <c r="B18" s="169"/>
      <c r="C18" s="169"/>
      <c r="D18" s="169"/>
      <c r="E18" s="169"/>
    </row>
    <row r="19" spans="1:7" s="171" customFormat="1" ht="20.25" x14ac:dyDescent="0.3"/>
    <row r="20" spans="1:7" x14ac:dyDescent="0.35">
      <c r="A20" s="132" t="s">
        <v>18</v>
      </c>
      <c r="B20" s="132"/>
      <c r="C20" s="132"/>
      <c r="D20" s="132"/>
      <c r="E20" s="132"/>
    </row>
    <row r="21" spans="1:7" x14ac:dyDescent="0.35">
      <c r="A21" s="16" t="s">
        <v>19</v>
      </c>
      <c r="B21" s="169"/>
      <c r="C21" s="169"/>
      <c r="D21" s="169"/>
      <c r="E21" s="169"/>
    </row>
    <row r="22" spans="1:7" x14ac:dyDescent="0.35">
      <c r="A22" s="3" t="s">
        <v>20</v>
      </c>
      <c r="B22" s="169"/>
      <c r="C22" s="169"/>
      <c r="D22" s="169"/>
      <c r="E22" s="169"/>
    </row>
    <row r="23" spans="1:7" s="171" customFormat="1" ht="20.25" x14ac:dyDescent="0.3"/>
    <row r="24" spans="1:7" s="12" customFormat="1" ht="21" customHeight="1" x14ac:dyDescent="0.3">
      <c r="A24" s="5"/>
      <c r="B24" s="27"/>
    </row>
    <row r="25" spans="1:7" s="12" customFormat="1" ht="46.9" customHeight="1" x14ac:dyDescent="0.3">
      <c r="A25" s="56" t="s">
        <v>21</v>
      </c>
      <c r="B25" s="81">
        <v>0</v>
      </c>
    </row>
    <row r="26" spans="1:7" s="12" customFormat="1" ht="21" customHeight="1" x14ac:dyDescent="0.3">
      <c r="A26" s="14"/>
      <c r="B26" s="27"/>
    </row>
    <row r="27" spans="1:7" s="12" customFormat="1" ht="21" customHeight="1" x14ac:dyDescent="0.3">
      <c r="A27" s="5"/>
      <c r="B27" s="27"/>
    </row>
    <row r="28" spans="1:7" x14ac:dyDescent="0.35">
      <c r="A28" s="168" t="s">
        <v>251</v>
      </c>
      <c r="B28" s="168"/>
      <c r="C28" s="168"/>
      <c r="D28" s="168"/>
      <c r="E28" s="168"/>
    </row>
    <row r="29" spans="1:7" x14ac:dyDescent="0.35">
      <c r="A29" s="6" t="s">
        <v>22</v>
      </c>
      <c r="B29" s="80">
        <v>0</v>
      </c>
      <c r="C29" s="28"/>
      <c r="D29" s="28"/>
      <c r="E29" s="28"/>
    </row>
    <row r="30" spans="1:7" x14ac:dyDescent="0.35">
      <c r="A30" s="6" t="s">
        <v>23</v>
      </c>
      <c r="B30" s="80">
        <v>0</v>
      </c>
      <c r="C30" s="28"/>
      <c r="D30" s="4"/>
      <c r="E30" s="28"/>
    </row>
    <row r="31" spans="1:7" x14ac:dyDescent="0.35">
      <c r="A31" s="141"/>
      <c r="B31" s="141"/>
      <c r="C31" s="141"/>
      <c r="D31" s="141"/>
      <c r="E31" s="141"/>
    </row>
    <row r="32" spans="1:7" s="35" customFormat="1" ht="87.6" customHeight="1" x14ac:dyDescent="0.2">
      <c r="A32" s="90" t="s">
        <v>24</v>
      </c>
      <c r="B32" s="91"/>
      <c r="C32" s="139" t="s">
        <v>264</v>
      </c>
      <c r="D32" s="139"/>
      <c r="E32" s="139"/>
      <c r="F32" s="137"/>
      <c r="G32" s="138"/>
    </row>
    <row r="33" spans="1:5" x14ac:dyDescent="0.35">
      <c r="A33" s="2" t="s">
        <v>25</v>
      </c>
      <c r="B33" s="27" t="s">
        <v>25</v>
      </c>
      <c r="C33" s="165"/>
      <c r="D33" s="166"/>
      <c r="E33" s="166"/>
    </row>
    <row r="34" spans="1:5" x14ac:dyDescent="0.35">
      <c r="A34" s="28" t="s">
        <v>26</v>
      </c>
      <c r="B34" s="124" t="s">
        <v>25</v>
      </c>
      <c r="C34" s="124"/>
      <c r="D34" s="124"/>
      <c r="E34" s="124"/>
    </row>
    <row r="35" spans="1:5" x14ac:dyDescent="0.35">
      <c r="A35" s="9" t="s">
        <v>27</v>
      </c>
      <c r="B35" s="11" t="s">
        <v>28</v>
      </c>
      <c r="C35" s="78">
        <v>1</v>
      </c>
      <c r="D35" s="10" t="s">
        <v>29</v>
      </c>
      <c r="E35" s="83">
        <v>1</v>
      </c>
    </row>
    <row r="36" spans="1:5" x14ac:dyDescent="0.35">
      <c r="A36" s="9" t="s">
        <v>30</v>
      </c>
      <c r="B36" s="8" t="s">
        <v>31</v>
      </c>
      <c r="C36" s="82"/>
      <c r="D36" s="7" t="s">
        <v>32</v>
      </c>
      <c r="E36" s="84"/>
    </row>
    <row r="37" spans="1:5" s="124" customFormat="1" x14ac:dyDescent="0.35"/>
    <row r="38" spans="1:5" x14ac:dyDescent="0.35">
      <c r="A38" s="132" t="s">
        <v>33</v>
      </c>
      <c r="B38" s="132"/>
      <c r="C38" s="132"/>
      <c r="D38" s="132"/>
      <c r="E38" s="132"/>
    </row>
    <row r="39" spans="1:5" ht="81.599999999999994" customHeight="1" x14ac:dyDescent="0.35">
      <c r="A39" s="125" t="s">
        <v>276</v>
      </c>
      <c r="B39" s="125"/>
      <c r="C39" s="125"/>
      <c r="D39" s="125"/>
      <c r="E39" s="125"/>
    </row>
    <row r="40" spans="1:5" ht="84" customHeight="1" x14ac:dyDescent="0.35">
      <c r="A40" s="177" t="s">
        <v>34</v>
      </c>
      <c r="B40" s="174"/>
      <c r="C40" s="174"/>
      <c r="D40" s="174"/>
      <c r="E40" s="174"/>
    </row>
    <row r="41" spans="1:5" x14ac:dyDescent="0.35">
      <c r="A41" s="22"/>
      <c r="B41" s="22"/>
      <c r="C41" s="22"/>
      <c r="D41" s="36" t="s">
        <v>35</v>
      </c>
      <c r="E41" s="37" t="s">
        <v>36</v>
      </c>
    </row>
    <row r="42" spans="1:5" ht="24" customHeight="1" x14ac:dyDescent="0.35">
      <c r="A42" s="23"/>
      <c r="B42" s="24"/>
      <c r="C42" s="24"/>
      <c r="D42" s="36" t="s">
        <v>37</v>
      </c>
      <c r="E42" s="37" t="s">
        <v>37</v>
      </c>
    </row>
    <row r="43" spans="1:5" ht="84.6" customHeight="1" x14ac:dyDescent="0.35">
      <c r="A43" s="176" t="s">
        <v>265</v>
      </c>
      <c r="B43" s="176"/>
      <c r="C43" s="176"/>
      <c r="D43" s="107">
        <v>0</v>
      </c>
      <c r="E43" s="112">
        <v>0</v>
      </c>
    </row>
    <row r="44" spans="1:5" ht="41.45" customHeight="1" x14ac:dyDescent="0.35">
      <c r="A44" s="178" t="s">
        <v>38</v>
      </c>
      <c r="B44" s="178"/>
      <c r="C44" s="178"/>
      <c r="D44" s="113">
        <v>0</v>
      </c>
      <c r="E44" s="114">
        <v>0</v>
      </c>
    </row>
    <row r="45" spans="1:5" ht="67.150000000000006" customHeight="1" x14ac:dyDescent="0.35">
      <c r="A45" s="178" t="s">
        <v>39</v>
      </c>
      <c r="B45" s="178"/>
      <c r="C45" s="178"/>
      <c r="D45" s="113">
        <v>0</v>
      </c>
      <c r="E45" s="114">
        <v>0</v>
      </c>
    </row>
    <row r="46" spans="1:5" ht="108" customHeight="1" x14ac:dyDescent="0.35">
      <c r="A46" s="179" t="s">
        <v>40</v>
      </c>
      <c r="B46" s="179"/>
      <c r="C46" s="179"/>
      <c r="D46" s="113">
        <v>0</v>
      </c>
      <c r="E46" s="114">
        <v>0</v>
      </c>
    </row>
    <row r="47" spans="1:5" ht="144" customHeight="1" x14ac:dyDescent="0.35">
      <c r="A47" s="180" t="s">
        <v>41</v>
      </c>
      <c r="B47" s="180"/>
      <c r="C47" s="180"/>
      <c r="D47" s="113">
        <v>0</v>
      </c>
      <c r="E47" s="114">
        <v>0</v>
      </c>
    </row>
    <row r="48" spans="1:5" ht="40.9" customHeight="1" x14ac:dyDescent="0.35">
      <c r="A48" s="173" t="s">
        <v>42</v>
      </c>
      <c r="B48" s="173"/>
      <c r="C48" s="173"/>
      <c r="D48" s="115">
        <v>0</v>
      </c>
      <c r="E48" s="116">
        <v>0</v>
      </c>
    </row>
    <row r="49" spans="1:5" s="21" customFormat="1" ht="40.9" customHeight="1" x14ac:dyDescent="0.35">
      <c r="A49" s="181" t="s">
        <v>43</v>
      </c>
      <c r="B49" s="181"/>
      <c r="C49" s="181"/>
      <c r="D49" s="117">
        <f>SUM(D43:D48)</f>
        <v>0</v>
      </c>
      <c r="E49" s="117">
        <f>SUM(E43:E48)</f>
        <v>0</v>
      </c>
    </row>
    <row r="50" spans="1:5" s="20" customFormat="1" x14ac:dyDescent="0.35">
      <c r="A50" s="167"/>
      <c r="B50" s="167"/>
      <c r="C50" s="167"/>
      <c r="D50" s="167"/>
      <c r="E50" s="19"/>
    </row>
    <row r="51" spans="1:5" x14ac:dyDescent="0.35">
      <c r="A51" s="126"/>
      <c r="B51" s="127"/>
      <c r="C51" s="127"/>
      <c r="D51" s="127"/>
      <c r="E51" s="127"/>
    </row>
    <row r="52" spans="1:5" ht="116.45" customHeight="1" x14ac:dyDescent="0.35">
      <c r="A52" s="174" t="s">
        <v>44</v>
      </c>
      <c r="B52" s="174"/>
      <c r="C52" s="174"/>
      <c r="D52" s="174"/>
      <c r="E52" s="174"/>
    </row>
    <row r="53" spans="1:5" x14ac:dyDescent="0.35">
      <c r="A53" s="22"/>
      <c r="B53" s="22"/>
      <c r="C53" s="22"/>
      <c r="D53" s="36" t="s">
        <v>35</v>
      </c>
      <c r="E53" s="37" t="s">
        <v>36</v>
      </c>
    </row>
    <row r="54" spans="1:5" ht="24" customHeight="1" x14ac:dyDescent="0.35">
      <c r="A54" s="23"/>
      <c r="B54" s="24"/>
      <c r="C54" s="24"/>
      <c r="D54" s="38" t="s">
        <v>37</v>
      </c>
      <c r="E54" s="37" t="s">
        <v>37</v>
      </c>
    </row>
    <row r="55" spans="1:5" ht="121.15" customHeight="1" x14ac:dyDescent="0.35">
      <c r="A55" s="176" t="s">
        <v>266</v>
      </c>
      <c r="B55" s="176"/>
      <c r="C55" s="176"/>
      <c r="D55" s="107">
        <v>0</v>
      </c>
      <c r="E55" s="108">
        <v>0</v>
      </c>
    </row>
    <row r="56" spans="1:5" ht="87.6" customHeight="1" x14ac:dyDescent="0.35">
      <c r="A56" s="172" t="s">
        <v>267</v>
      </c>
      <c r="B56" s="173"/>
      <c r="C56" s="173"/>
      <c r="D56" s="109">
        <v>0</v>
      </c>
      <c r="E56" s="109">
        <v>0</v>
      </c>
    </row>
    <row r="57" spans="1:5" s="21" customFormat="1" ht="40.9" customHeight="1" x14ac:dyDescent="0.35">
      <c r="A57" s="134" t="s">
        <v>268</v>
      </c>
      <c r="B57" s="134"/>
      <c r="C57" s="134"/>
      <c r="D57" s="110">
        <f>D55-D56</f>
        <v>0</v>
      </c>
      <c r="E57" s="111">
        <f>E55-E56</f>
        <v>0</v>
      </c>
    </row>
    <row r="58" spans="1:5" x14ac:dyDescent="0.35">
      <c r="A58" s="17"/>
      <c r="B58" s="18"/>
      <c r="C58" s="18"/>
      <c r="D58" s="18"/>
      <c r="E58" s="18"/>
    </row>
    <row r="59" spans="1:5" s="12" customFormat="1" ht="21" customHeight="1" x14ac:dyDescent="0.3">
      <c r="A59" s="29" t="s">
        <v>45</v>
      </c>
    </row>
    <row r="60" spans="1:5" s="12" customFormat="1" ht="42.75" customHeight="1" x14ac:dyDescent="0.3">
      <c r="A60" s="118" t="s">
        <v>46</v>
      </c>
      <c r="B60" s="136" t="s">
        <v>47</v>
      </c>
      <c r="C60" s="136"/>
      <c r="D60" s="136"/>
      <c r="E60" s="136"/>
    </row>
    <row r="61" spans="1:5" s="12" customFormat="1" ht="40.15" customHeight="1" x14ac:dyDescent="0.3">
      <c r="A61" s="118" t="s">
        <v>48</v>
      </c>
      <c r="B61" s="136" t="s">
        <v>49</v>
      </c>
      <c r="C61" s="136"/>
      <c r="D61" s="136"/>
      <c r="E61" s="136"/>
    </row>
    <row r="62" spans="1:5" s="141" customFormat="1" ht="20.25" x14ac:dyDescent="0.2"/>
    <row r="63" spans="1:5" s="12" customFormat="1" ht="21" customHeight="1" x14ac:dyDescent="0.3">
      <c r="A63" s="29" t="s">
        <v>50</v>
      </c>
      <c r="B63" s="14" t="s">
        <v>37</v>
      </c>
    </row>
    <row r="64" spans="1:5" s="12" customFormat="1" ht="62.25" customHeight="1" x14ac:dyDescent="0.3">
      <c r="A64" s="25" t="s">
        <v>278</v>
      </c>
      <c r="B64" s="105">
        <v>0</v>
      </c>
    </row>
    <row r="65" spans="1:5" s="12" customFormat="1" ht="40.5" x14ac:dyDescent="0.3">
      <c r="A65" s="25" t="s">
        <v>51</v>
      </c>
      <c r="B65" s="105">
        <v>0</v>
      </c>
    </row>
    <row r="66" spans="1:5" s="12" customFormat="1" ht="60.75" x14ac:dyDescent="0.3">
      <c r="A66" s="25" t="s">
        <v>252</v>
      </c>
      <c r="B66" s="106">
        <v>0</v>
      </c>
    </row>
    <row r="67" spans="1:5" s="133" customFormat="1" ht="20.25" x14ac:dyDescent="0.3"/>
    <row r="68" spans="1:5" x14ac:dyDescent="0.35">
      <c r="A68" s="132" t="s">
        <v>52</v>
      </c>
      <c r="B68" s="132"/>
      <c r="C68" s="132"/>
      <c r="D68" s="132"/>
      <c r="E68" s="132"/>
    </row>
    <row r="69" spans="1:5" x14ac:dyDescent="0.35">
      <c r="A69" s="3" t="s">
        <v>53</v>
      </c>
      <c r="B69" s="144"/>
      <c r="C69" s="145"/>
      <c r="D69" s="145"/>
      <c r="E69" s="146"/>
    </row>
    <row r="70" spans="1:5" x14ac:dyDescent="0.35">
      <c r="A70" s="3" t="s">
        <v>54</v>
      </c>
      <c r="B70" s="162"/>
      <c r="C70" s="163"/>
      <c r="D70" s="163"/>
      <c r="E70" s="164"/>
    </row>
    <row r="71" spans="1:5" x14ac:dyDescent="0.35">
      <c r="A71" s="3" t="s">
        <v>55</v>
      </c>
      <c r="B71" s="162"/>
      <c r="C71" s="163"/>
      <c r="D71" s="163"/>
      <c r="E71" s="164"/>
    </row>
    <row r="72" spans="1:5" x14ac:dyDescent="0.35">
      <c r="A72" s="3" t="s">
        <v>56</v>
      </c>
      <c r="B72" s="162"/>
      <c r="C72" s="163"/>
      <c r="D72" s="163"/>
      <c r="E72" s="164"/>
    </row>
    <row r="73" spans="1:5" s="141" customFormat="1" ht="20.25" x14ac:dyDescent="0.2"/>
    <row r="74" spans="1:5" x14ac:dyDescent="0.35">
      <c r="A74" s="132" t="s">
        <v>57</v>
      </c>
      <c r="B74" s="132"/>
      <c r="C74" s="132"/>
      <c r="D74" s="132"/>
      <c r="E74" s="132"/>
    </row>
    <row r="75" spans="1:5" s="147" customFormat="1" ht="21" customHeight="1" x14ac:dyDescent="0.2"/>
    <row r="76" spans="1:5" x14ac:dyDescent="0.35">
      <c r="A76" s="149"/>
      <c r="B76" s="150"/>
      <c r="C76" s="150"/>
      <c r="D76" s="150"/>
      <c r="E76" s="151"/>
    </row>
    <row r="77" spans="1:5" x14ac:dyDescent="0.35">
      <c r="A77" s="152"/>
      <c r="B77" s="153"/>
      <c r="C77" s="153"/>
      <c r="D77" s="153"/>
      <c r="E77" s="154"/>
    </row>
    <row r="78" spans="1:5" x14ac:dyDescent="0.35">
      <c r="A78" s="152"/>
      <c r="B78" s="153"/>
      <c r="C78" s="153"/>
      <c r="D78" s="153"/>
      <c r="E78" s="154"/>
    </row>
    <row r="79" spans="1:5" x14ac:dyDescent="0.35">
      <c r="A79" s="152"/>
      <c r="B79" s="153"/>
      <c r="C79" s="153"/>
      <c r="D79" s="153"/>
      <c r="E79" s="154"/>
    </row>
    <row r="80" spans="1:5" x14ac:dyDescent="0.35">
      <c r="A80" s="152"/>
      <c r="B80" s="153"/>
      <c r="C80" s="153"/>
      <c r="D80" s="153"/>
      <c r="E80" s="154"/>
    </row>
    <row r="81" spans="1:5" x14ac:dyDescent="0.35">
      <c r="A81" s="155"/>
      <c r="B81" s="156"/>
      <c r="C81" s="156"/>
      <c r="D81" s="156"/>
      <c r="E81" s="157"/>
    </row>
    <row r="82" spans="1:5" s="147" customFormat="1" ht="21" customHeight="1" x14ac:dyDescent="0.2"/>
    <row r="83" spans="1:5" s="147" customFormat="1" ht="21" customHeight="1" x14ac:dyDescent="0.2"/>
    <row r="84" spans="1:5" s="147" customFormat="1" ht="21" customHeight="1" x14ac:dyDescent="0.2"/>
    <row r="85" spans="1:5" s="147" customFormat="1" ht="4.5" customHeight="1" x14ac:dyDescent="0.2"/>
    <row r="86" spans="1:5" x14ac:dyDescent="0.35">
      <c r="A86" s="158" t="s">
        <v>58</v>
      </c>
      <c r="B86" s="159"/>
      <c r="C86" s="159"/>
      <c r="D86" s="159"/>
      <c r="E86" s="160"/>
    </row>
    <row r="87" spans="1:5" s="161" customFormat="1" ht="21" customHeight="1" x14ac:dyDescent="0.2"/>
    <row r="88" spans="1:5" x14ac:dyDescent="0.35">
      <c r="A88" s="131"/>
      <c r="B88" s="131"/>
      <c r="C88" s="131"/>
      <c r="D88" s="148" t="s">
        <v>59</v>
      </c>
      <c r="E88" s="148"/>
    </row>
    <row r="89" spans="1:5" s="135" customFormat="1" x14ac:dyDescent="0.2"/>
    <row r="90" spans="1:5" s="5" customFormat="1" ht="20.25" x14ac:dyDescent="0.3">
      <c r="A90" s="128" t="s">
        <v>60</v>
      </c>
      <c r="B90" s="129"/>
      <c r="C90" s="130"/>
      <c r="D90" s="129"/>
      <c r="E90" s="129"/>
    </row>
    <row r="91" spans="1:5" s="5" customFormat="1" ht="20.25" x14ac:dyDescent="0.3">
      <c r="A91" s="128"/>
      <c r="B91" s="129"/>
      <c r="C91" s="130"/>
      <c r="D91" s="129"/>
      <c r="E91" s="129"/>
    </row>
    <row r="92" spans="1:5" s="130" customFormat="1" ht="20.25" x14ac:dyDescent="0.2"/>
    <row r="93" spans="1:5" x14ac:dyDescent="0.35">
      <c r="A93" s="142" t="s">
        <v>253</v>
      </c>
      <c r="B93" s="143"/>
      <c r="C93" s="143"/>
      <c r="D93" s="143"/>
      <c r="E93" s="143"/>
    </row>
    <row r="94" spans="1:5" s="130" customFormat="1" ht="15" customHeight="1" x14ac:dyDescent="0.2"/>
    <row r="95" spans="1:5" s="130" customFormat="1" ht="3" customHeight="1" x14ac:dyDescent="0.2"/>
    <row r="96" spans="1:5" s="130" customFormat="1" ht="7.5" hidden="1" customHeight="1" x14ac:dyDescent="0.2"/>
    <row r="97" spans="1:5" s="123" customFormat="1" ht="21" customHeight="1" x14ac:dyDescent="0.2">
      <c r="A97" s="123" t="s">
        <v>61</v>
      </c>
    </row>
    <row r="98" spans="1:5" s="53" customFormat="1" ht="25.5" customHeight="1" x14ac:dyDescent="0.35">
      <c r="A98" s="55" t="s">
        <v>62</v>
      </c>
    </row>
    <row r="99" spans="1:5" s="53" customFormat="1" ht="25.5" customHeight="1" x14ac:dyDescent="0.35">
      <c r="A99" s="55" t="s">
        <v>254</v>
      </c>
    </row>
    <row r="100" spans="1:5" s="54" customFormat="1" ht="21" customHeight="1" x14ac:dyDescent="0.35">
      <c r="A100" s="55" t="s">
        <v>269</v>
      </c>
      <c r="E100" s="53"/>
    </row>
    <row r="101" spans="1:5" s="53" customFormat="1" ht="21.75" x14ac:dyDescent="0.35">
      <c r="A101" s="55" t="s">
        <v>63</v>
      </c>
    </row>
    <row r="102" spans="1:5" s="53" customFormat="1" ht="21.75" x14ac:dyDescent="0.35">
      <c r="A102" s="55" t="s">
        <v>270</v>
      </c>
    </row>
    <row r="103" spans="1:5" s="53" customFormat="1" ht="21.75" x14ac:dyDescent="0.35">
      <c r="A103" s="55" t="s">
        <v>64</v>
      </c>
    </row>
  </sheetData>
  <sheetProtection sheet="1" selectLockedCells="1"/>
  <mergeCells count="68">
    <mergeCell ref="A55:C55"/>
    <mergeCell ref="A40:E40"/>
    <mergeCell ref="A43:C43"/>
    <mergeCell ref="A44:C44"/>
    <mergeCell ref="A46:C46"/>
    <mergeCell ref="A45:C45"/>
    <mergeCell ref="A47:C47"/>
    <mergeCell ref="A48:C48"/>
    <mergeCell ref="A49:C49"/>
    <mergeCell ref="A4:E4"/>
    <mergeCell ref="B5:E5"/>
    <mergeCell ref="B6:E6"/>
    <mergeCell ref="C7:E7"/>
    <mergeCell ref="A15:XFD15"/>
    <mergeCell ref="B10:E10"/>
    <mergeCell ref="C33:E33"/>
    <mergeCell ref="A62:XFD62"/>
    <mergeCell ref="A50:D50"/>
    <mergeCell ref="B13:E13"/>
    <mergeCell ref="A28:E28"/>
    <mergeCell ref="A20:E20"/>
    <mergeCell ref="B21:E21"/>
    <mergeCell ref="B22:E22"/>
    <mergeCell ref="A16:E16"/>
    <mergeCell ref="B17:E17"/>
    <mergeCell ref="B18:E18"/>
    <mergeCell ref="A19:XFD19"/>
    <mergeCell ref="A23:XFD23"/>
    <mergeCell ref="A37:XFD37"/>
    <mergeCell ref="A56:C56"/>
    <mergeCell ref="A52:E52"/>
    <mergeCell ref="A92:XFD92"/>
    <mergeCell ref="A93:E93"/>
    <mergeCell ref="B69:E69"/>
    <mergeCell ref="A74:E74"/>
    <mergeCell ref="A75:XFD75"/>
    <mergeCell ref="A82:XFD85"/>
    <mergeCell ref="D88:E88"/>
    <mergeCell ref="A73:XFD73"/>
    <mergeCell ref="A76:E81"/>
    <mergeCell ref="A86:E86"/>
    <mergeCell ref="D90:E91"/>
    <mergeCell ref="A87:XFD87"/>
    <mergeCell ref="B70:E70"/>
    <mergeCell ref="B71:E71"/>
    <mergeCell ref="B72:E72"/>
    <mergeCell ref="F32:G32"/>
    <mergeCell ref="C32:E32"/>
    <mergeCell ref="B11:E11"/>
    <mergeCell ref="A9:XFD9"/>
    <mergeCell ref="B12:E12"/>
    <mergeCell ref="A31:E31"/>
    <mergeCell ref="A97:XFD97"/>
    <mergeCell ref="B34:E34"/>
    <mergeCell ref="A39:E39"/>
    <mergeCell ref="A51:E51"/>
    <mergeCell ref="A90:A91"/>
    <mergeCell ref="B90:B91"/>
    <mergeCell ref="C90:C91"/>
    <mergeCell ref="A88:C88"/>
    <mergeCell ref="A68:E68"/>
    <mergeCell ref="A67:XFD67"/>
    <mergeCell ref="A38:E38"/>
    <mergeCell ref="A57:C57"/>
    <mergeCell ref="A89:XFD89"/>
    <mergeCell ref="B60:E60"/>
    <mergeCell ref="B61:E61"/>
    <mergeCell ref="A94:XFD96"/>
  </mergeCells>
  <dataValidations count="1">
    <dataValidation showInputMessage="1" showErrorMessage="1" errorTitle="Erreur de format" error="Veuillez indiquer l’année dans le format suivant : aaaa (par ex. 2025)" promptTitle="Année" prompt="Veuillez indiquer l’année dans le format suivant : aaaa (par ex. 2025)" sqref="C1:C2" xr:uid="{60E4F7C2-2B11-4DC4-BA74-8BD0889AFEB8}"/>
  </dataValidations>
  <pageMargins left="0.23622047244094491" right="0.23622047244094491" top="0.74803149606299213" bottom="0.74803149606299213" header="0.31496062992125984" footer="0.31496062992125984"/>
  <pageSetup paperSize="9" scale="52" orientation="portrait" r:id="rId1"/>
  <headerFooter>
    <oddFooter>&amp;LÉglises réformées Berne-Jura-Soleure | Équipe finances | Altenbergstrasse 66 | case postale | 3000 Berne 22 Téléphone +41 31 340 24 24 | Fax +41 31 340 24 55 | nicole.bonnemain@refbejuso.ch | www.refbejuso.ch</oddFooter>
  </headerFooter>
  <rowBreaks count="2" manualBreakCount="2">
    <brk id="37" max="16383" man="1"/>
    <brk id="62" max="16383" man="1"/>
  </rowBreaks>
  <colBreaks count="1" manualBreakCount="1">
    <brk id="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885825</xdr:colOff>
                    <xdr:row>6</xdr:row>
                    <xdr:rowOff>0</xdr:rowOff>
                  </from>
                  <to>
                    <xdr:col>1</xdr:col>
                    <xdr:colOff>885825</xdr:colOff>
                    <xdr:row>7</xdr:row>
                    <xdr:rowOff>66675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885825</xdr:colOff>
                    <xdr:row>6</xdr:row>
                    <xdr:rowOff>209550</xdr:rowOff>
                  </from>
                  <to>
                    <xdr:col>1</xdr:col>
                    <xdr:colOff>885825</xdr:colOff>
                    <xdr:row>8</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xdr:col>
                    <xdr:colOff>457200</xdr:colOff>
                    <xdr:row>12</xdr:row>
                    <xdr:rowOff>209550</xdr:rowOff>
                  </from>
                  <to>
                    <xdr:col>1</xdr:col>
                    <xdr:colOff>742950</xdr:colOff>
                    <xdr:row>14</xdr:row>
                    <xdr:rowOff>28575</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2</xdr:col>
                    <xdr:colOff>485775</xdr:colOff>
                    <xdr:row>12</xdr:row>
                    <xdr:rowOff>209550</xdr:rowOff>
                  </from>
                  <to>
                    <xdr:col>2</xdr:col>
                    <xdr:colOff>790575</xdr:colOff>
                    <xdr:row>14</xdr:row>
                    <xdr:rowOff>28575</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3</xdr:col>
                    <xdr:colOff>476250</xdr:colOff>
                    <xdr:row>12</xdr:row>
                    <xdr:rowOff>219075</xdr:rowOff>
                  </from>
                  <to>
                    <xdr:col>3</xdr:col>
                    <xdr:colOff>819150</xdr:colOff>
                    <xdr:row>14</xdr:row>
                    <xdr:rowOff>28575</xdr:rowOff>
                  </to>
                </anchor>
              </controlPr>
            </control>
          </mc:Choice>
        </mc:AlternateContent>
        <mc:AlternateContent xmlns:mc="http://schemas.openxmlformats.org/markup-compatibility/2006">
          <mc:Choice Requires="x14">
            <control shapeId="1048" r:id="rId16" name="Check Box 24">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9" r:id="rId17" name="Check Box 25">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2" r:id="rId18" name="Check Box 38">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3" r:id="rId19" name="Check Box 39">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6" r:id="rId20" name="Check Box 42">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7" r:id="rId21" name="Check Box 43">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70" r:id="rId22" name="Check Box 46">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71" r:id="rId23" name="Check Box 47">
              <controlPr defaultSize="0" autoFill="0" autoLine="0" autoPict="0">
                <anchor>
                  <from>
                    <xdr:col>0</xdr:col>
                    <xdr:colOff>0</xdr:colOff>
                    <xdr:row>0</xdr:row>
                    <xdr:rowOff>0</xdr:rowOff>
                  </from>
                  <to>
                    <xdr:col>0</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2CDAAB7B-0BC3-4D10-8855-AFCB35BD7379}">
          <x14:formula1>
            <xm:f>'Etat civil'!$A$2:$A$8</xm:f>
          </x14:formula1>
          <xm:sqref>B7</xm:sqref>
        </x14:dataValidation>
        <x14:dataValidation type="list" allowBlank="1" showInputMessage="1" showErrorMessage="1" xr:uid="{D8ED8EA2-CF91-441A-A294-7C59B8B92A9A}">
          <x14:formula1>
            <xm:f>'Annexe 2'!$A$14:$A$20</xm:f>
          </x14:formula1>
          <xm:sqref>B61:E61</xm:sqref>
        </x14:dataValidation>
        <x14:dataValidation type="list" allowBlank="1" showInputMessage="1" showErrorMessage="1" xr:uid="{8D3FB2BA-6A00-490A-B872-B9EEF258154C}">
          <x14:formula1>
            <xm:f>'Annexe 1'!$A$2:$A$32</xm:f>
          </x14:formula1>
          <xm:sqref>C32:E32</xm:sqref>
        </x14:dataValidation>
        <x14:dataValidation type="list" allowBlank="1" showInputMessage="1" showErrorMessage="1" xr:uid="{8DA83239-99D4-496C-ACCE-8550232A0F12}">
          <x14:formula1>
            <xm:f>'Annexe 2'!$A$5:$A$12</xm:f>
          </x14:formula1>
          <xm:sqref>B60:E60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A8ABB-527D-4F4C-9423-B4E94EEE7EE6}">
  <sheetPr>
    <pageSetUpPr fitToPage="1"/>
  </sheetPr>
  <dimension ref="A2:F64"/>
  <sheetViews>
    <sheetView tabSelected="1" topLeftCell="A56" workbookViewId="0">
      <selection activeCell="D63" sqref="D63"/>
    </sheetView>
  </sheetViews>
  <sheetFormatPr baseColWidth="10" defaultRowHeight="12.75" x14ac:dyDescent="0.2"/>
  <cols>
    <col min="1" max="1" width="30.7109375" customWidth="1"/>
    <col min="2" max="2" width="23.28515625" customWidth="1"/>
    <col min="3" max="3" width="16.28515625" customWidth="1"/>
    <col min="4" max="4" width="9.85546875" bestFit="1" customWidth="1"/>
    <col min="5" max="6" width="12.28515625" bestFit="1" customWidth="1"/>
  </cols>
  <sheetData>
    <row r="2" spans="1:6" ht="20.25" x14ac:dyDescent="0.3">
      <c r="A2" s="63" t="s">
        <v>65</v>
      </c>
      <c r="F2" s="77">
        <f>'Formulaire de demande de subsid'!B5</f>
        <v>0</v>
      </c>
    </row>
    <row r="3" spans="1:6" x14ac:dyDescent="0.2">
      <c r="A3" s="1"/>
    </row>
    <row r="4" spans="1:6" x14ac:dyDescent="0.2">
      <c r="A4" s="1" t="s">
        <v>66</v>
      </c>
    </row>
    <row r="5" spans="1:6" x14ac:dyDescent="0.2">
      <c r="A5" s="1"/>
    </row>
    <row r="6" spans="1:6" x14ac:dyDescent="0.2">
      <c r="A6" s="64" t="s">
        <v>67</v>
      </c>
      <c r="B6" s="65"/>
      <c r="C6" s="65"/>
      <c r="D6" s="65"/>
      <c r="E6" s="65"/>
      <c r="F6" s="65"/>
    </row>
    <row r="7" spans="1:6" x14ac:dyDescent="0.2">
      <c r="E7" s="66" t="s">
        <v>37</v>
      </c>
      <c r="F7" s="66" t="s">
        <v>37</v>
      </c>
    </row>
    <row r="8" spans="1:6" x14ac:dyDescent="0.2">
      <c r="A8" t="s">
        <v>68</v>
      </c>
      <c r="E8" s="92">
        <f>'Formulaire de demande de subsid'!D49</f>
        <v>0</v>
      </c>
      <c r="F8" s="92"/>
    </row>
    <row r="9" spans="1:6" x14ac:dyDescent="0.2">
      <c r="A9" t="s">
        <v>69</v>
      </c>
      <c r="B9" s="67" t="s">
        <v>70</v>
      </c>
      <c r="C9" s="94">
        <v>70000</v>
      </c>
      <c r="E9" s="92"/>
      <c r="F9" s="92"/>
    </row>
    <row r="10" spans="1:6" x14ac:dyDescent="0.2">
      <c r="B10" s="67" t="s">
        <v>71</v>
      </c>
      <c r="C10">
        <v>0</v>
      </c>
      <c r="E10" s="98">
        <f>C9*C10</f>
        <v>0</v>
      </c>
      <c r="F10" s="92"/>
    </row>
    <row r="11" spans="1:6" x14ac:dyDescent="0.2">
      <c r="B11" s="67"/>
      <c r="E11" s="92"/>
      <c r="F11" s="92"/>
    </row>
    <row r="12" spans="1:6" x14ac:dyDescent="0.2">
      <c r="A12" t="s">
        <v>72</v>
      </c>
      <c r="B12" s="67"/>
      <c r="E12" s="92">
        <f>IF(C9*C10&gt;E8,C9*C10,E8)</f>
        <v>0</v>
      </c>
      <c r="F12" s="92"/>
    </row>
    <row r="13" spans="1:6" x14ac:dyDescent="0.2">
      <c r="B13" s="67"/>
      <c r="E13" s="92"/>
      <c r="F13" s="92"/>
    </row>
    <row r="14" spans="1:6" x14ac:dyDescent="0.2">
      <c r="E14" s="92"/>
      <c r="F14" s="92"/>
    </row>
    <row r="15" spans="1:6" x14ac:dyDescent="0.2">
      <c r="A15" t="s">
        <v>73</v>
      </c>
      <c r="B15" s="92">
        <f>E12</f>
        <v>0</v>
      </c>
      <c r="C15" s="92"/>
      <c r="D15" s="30"/>
      <c r="E15" s="92"/>
      <c r="F15" s="92"/>
    </row>
    <row r="16" spans="1:6" x14ac:dyDescent="0.2">
      <c r="A16" t="s">
        <v>74</v>
      </c>
      <c r="B16" s="98"/>
      <c r="C16" s="98">
        <f>'Formulaire de demande de subsid'!E49</f>
        <v>0</v>
      </c>
      <c r="D16" s="69"/>
      <c r="E16" s="92"/>
      <c r="F16" s="92"/>
    </row>
    <row r="17" spans="1:6" x14ac:dyDescent="0.2">
      <c r="B17" s="30"/>
      <c r="C17" s="30"/>
      <c r="D17" s="30"/>
      <c r="E17" s="92"/>
      <c r="F17" s="92"/>
    </row>
    <row r="18" spans="1:6" x14ac:dyDescent="0.2">
      <c r="A18" s="70" t="s">
        <v>75</v>
      </c>
      <c r="B18" s="94">
        <v>15000</v>
      </c>
      <c r="C18" s="95"/>
      <c r="D18" s="95"/>
      <c r="E18" s="92"/>
      <c r="F18" s="92">
        <f>IF(B15-B18&lt;0,0,B15-B18)</f>
        <v>0</v>
      </c>
    </row>
    <row r="19" spans="1:6" x14ac:dyDescent="0.2">
      <c r="A19" s="70" t="s">
        <v>76</v>
      </c>
      <c r="B19" s="96"/>
      <c r="C19" s="97">
        <v>30000</v>
      </c>
      <c r="D19" s="96"/>
      <c r="E19" s="92"/>
      <c r="F19" s="92">
        <f>IF(C16-C19&lt;0,0,C16-C19)</f>
        <v>0</v>
      </c>
    </row>
    <row r="20" spans="1:6" x14ac:dyDescent="0.2">
      <c r="E20" s="92"/>
      <c r="F20" s="92"/>
    </row>
    <row r="21" spans="1:6" x14ac:dyDescent="0.2">
      <c r="B21" s="30"/>
      <c r="C21" s="68"/>
      <c r="D21" s="68"/>
      <c r="E21" s="92"/>
      <c r="F21" s="92"/>
    </row>
    <row r="22" spans="1:6" x14ac:dyDescent="0.2">
      <c r="A22" s="64" t="s">
        <v>77</v>
      </c>
      <c r="B22" s="71"/>
      <c r="C22" s="65"/>
      <c r="D22" s="65"/>
      <c r="E22" s="99"/>
      <c r="F22" s="99"/>
    </row>
    <row r="23" spans="1:6" x14ac:dyDescent="0.2">
      <c r="A23" t="s">
        <v>78</v>
      </c>
      <c r="B23" s="30">
        <f>'Formulaire de demande de subsid'!D57</f>
        <v>0</v>
      </c>
      <c r="D23" s="30"/>
      <c r="E23" s="92"/>
      <c r="F23" s="92"/>
    </row>
    <row r="24" spans="1:6" x14ac:dyDescent="0.2">
      <c r="A24" t="s">
        <v>79</v>
      </c>
      <c r="B24" s="69"/>
      <c r="C24" s="69">
        <f>'Formulaire de demande de subsid'!E57</f>
        <v>0</v>
      </c>
      <c r="D24" s="69"/>
      <c r="E24" s="92"/>
      <c r="F24" s="92"/>
    </row>
    <row r="25" spans="1:6" x14ac:dyDescent="0.2">
      <c r="B25" s="30"/>
      <c r="C25" s="30"/>
      <c r="D25" s="30"/>
      <c r="E25" s="92"/>
      <c r="F25" s="92"/>
    </row>
    <row r="26" spans="1:6" x14ac:dyDescent="0.2">
      <c r="A26" s="88" t="s">
        <v>75</v>
      </c>
      <c r="B26" s="94">
        <v>20000</v>
      </c>
      <c r="C26" s="30"/>
      <c r="E26" s="92">
        <f>IF(B23-B26&lt;0,0,B23-B26)</f>
        <v>0</v>
      </c>
      <c r="F26" s="92"/>
    </row>
    <row r="27" spans="1:6" x14ac:dyDescent="0.2">
      <c r="A27" s="88" t="s">
        <v>76</v>
      </c>
      <c r="C27" s="94">
        <v>50000</v>
      </c>
      <c r="E27" s="92">
        <f>IF(C24-C27&lt;0,0,C24-C27)</f>
        <v>0</v>
      </c>
      <c r="F27" s="92"/>
    </row>
    <row r="28" spans="1:6" x14ac:dyDescent="0.2">
      <c r="A28" s="88" t="s">
        <v>80</v>
      </c>
      <c r="B28" s="94">
        <v>5000</v>
      </c>
      <c r="C28" s="30"/>
      <c r="D28" s="30"/>
      <c r="E28" s="92"/>
      <c r="F28" s="92"/>
    </row>
    <row r="29" spans="1:6" x14ac:dyDescent="0.2">
      <c r="A29" t="s">
        <v>81</v>
      </c>
      <c r="B29" s="68">
        <f>'Formulaire de demande de subsid'!B32</f>
        <v>0</v>
      </c>
      <c r="E29" s="98">
        <f>-B28*B29</f>
        <v>0</v>
      </c>
      <c r="F29" s="92"/>
    </row>
    <row r="30" spans="1:6" x14ac:dyDescent="0.2">
      <c r="B30" s="30"/>
      <c r="D30" s="30"/>
      <c r="E30" s="92"/>
      <c r="F30" s="92"/>
    </row>
    <row r="31" spans="1:6" x14ac:dyDescent="0.2">
      <c r="A31" s="85" t="s">
        <v>271</v>
      </c>
      <c r="B31" s="30"/>
      <c r="D31" s="30"/>
      <c r="E31" s="92">
        <f>IF(E26+E27+E29&lt;0,0,E26+E27+E29)</f>
        <v>0</v>
      </c>
      <c r="F31" s="92">
        <f>E31/10</f>
        <v>0</v>
      </c>
    </row>
    <row r="32" spans="1:6" x14ac:dyDescent="0.2">
      <c r="B32" s="30"/>
      <c r="D32" s="30"/>
      <c r="E32" s="92"/>
      <c r="F32" s="92"/>
    </row>
    <row r="33" spans="1:6" x14ac:dyDescent="0.2">
      <c r="B33" s="30"/>
      <c r="D33" s="30"/>
      <c r="E33" s="100"/>
      <c r="F33" s="92"/>
    </row>
    <row r="34" spans="1:6" x14ac:dyDescent="0.2">
      <c r="A34" s="64" t="s">
        <v>82</v>
      </c>
      <c r="B34" s="64"/>
      <c r="C34" s="64"/>
      <c r="D34" s="64"/>
      <c r="E34" s="101"/>
      <c r="F34" s="102">
        <f>SUM(F15:F33)</f>
        <v>0</v>
      </c>
    </row>
    <row r="35" spans="1:6" x14ac:dyDescent="0.2">
      <c r="E35" s="92"/>
      <c r="F35" s="92"/>
    </row>
    <row r="36" spans="1:6" x14ac:dyDescent="0.2">
      <c r="E36" s="92"/>
      <c r="F36" s="92"/>
    </row>
    <row r="37" spans="1:6" x14ac:dyDescent="0.2">
      <c r="A37" s="64" t="s">
        <v>83</v>
      </c>
      <c r="B37" s="65"/>
      <c r="C37" s="65"/>
      <c r="D37" s="65"/>
      <c r="E37" s="99"/>
      <c r="F37" s="99"/>
    </row>
    <row r="38" spans="1:6" x14ac:dyDescent="0.2">
      <c r="A38" s="1"/>
      <c r="E38" s="92"/>
      <c r="F38" s="92"/>
    </row>
    <row r="39" spans="1:6" x14ac:dyDescent="0.2">
      <c r="B39" s="66" t="s">
        <v>84</v>
      </c>
      <c r="E39" s="92"/>
      <c r="F39" s="92"/>
    </row>
    <row r="40" spans="1:6" x14ac:dyDescent="0.2">
      <c r="A40" s="1" t="s">
        <v>85</v>
      </c>
      <c r="B40" s="61" t="str">
        <f>'Formulaire de demande de subsid'!B60</f>
        <v>1.1 Ménage individuel (propre foyer)</v>
      </c>
      <c r="E40" s="92"/>
      <c r="F40" s="103">
        <f>VLOOKUP(B40,'Annexe 2'!B:F,5)</f>
        <v>12100</v>
      </c>
    </row>
    <row r="41" spans="1:6" x14ac:dyDescent="0.2">
      <c r="A41" s="1" t="s">
        <v>86</v>
      </c>
      <c r="B41" s="61" t="str">
        <f>'Formulaire de demande de subsid'!B61</f>
        <v>2.1 Ménage individuel (propre foyer)</v>
      </c>
      <c r="E41" s="92"/>
      <c r="F41" s="103">
        <f>VLOOKUP(B41,'Annexe 2'!B:F,5)</f>
        <v>10100</v>
      </c>
    </row>
    <row r="42" spans="1:6" x14ac:dyDescent="0.2">
      <c r="A42" s="1" t="s">
        <v>87</v>
      </c>
      <c r="E42" s="92"/>
      <c r="F42" s="92"/>
    </row>
    <row r="43" spans="1:6" x14ac:dyDescent="0.2">
      <c r="A43" s="72" t="s">
        <v>88</v>
      </c>
      <c r="B43" s="73">
        <v>3.1</v>
      </c>
      <c r="C43" s="73" t="s">
        <v>89</v>
      </c>
      <c r="D43" s="74">
        <f>'Formulaire de demande de subsid'!B25</f>
        <v>0</v>
      </c>
      <c r="E43" s="92"/>
      <c r="F43" s="92">
        <f>VLOOKUP(B43,'Annexe 2'!A:F,6,FALSE)*D43</f>
        <v>0</v>
      </c>
    </row>
    <row r="44" spans="1:6" ht="51" x14ac:dyDescent="0.2">
      <c r="A44" s="75" t="s">
        <v>90</v>
      </c>
      <c r="B44">
        <v>3.2</v>
      </c>
      <c r="C44" s="73" t="s">
        <v>89</v>
      </c>
      <c r="D44" s="76">
        <f>'Formulaire de demande de subsid'!B30</f>
        <v>0</v>
      </c>
      <c r="E44" s="92"/>
      <c r="F44" s="92">
        <f>VLOOKUP(B44,'Annexe 2'!A:F,6,FALSE)*D44</f>
        <v>0</v>
      </c>
    </row>
    <row r="45" spans="1:6" ht="53.1" customHeight="1" x14ac:dyDescent="0.2">
      <c r="A45" s="75" t="s">
        <v>91</v>
      </c>
      <c r="B45">
        <v>3.3</v>
      </c>
      <c r="C45" s="73" t="s">
        <v>89</v>
      </c>
      <c r="D45" s="76">
        <f>'Formulaire de demande de subsid'!B29</f>
        <v>0</v>
      </c>
      <c r="E45" s="92"/>
      <c r="F45" s="92">
        <f>VLOOKUP(B45,'Annexe 2'!A:F,6,FALSE)*D45</f>
        <v>0</v>
      </c>
    </row>
    <row r="46" spans="1:6" x14ac:dyDescent="0.2">
      <c r="E46" s="92"/>
      <c r="F46" s="92"/>
    </row>
    <row r="47" spans="1:6" x14ac:dyDescent="0.2">
      <c r="A47" s="1" t="s">
        <v>92</v>
      </c>
      <c r="E47" s="92"/>
      <c r="F47" s="92"/>
    </row>
    <row r="48" spans="1:6" x14ac:dyDescent="0.2">
      <c r="A48" t="s">
        <v>93</v>
      </c>
      <c r="B48" s="73">
        <v>4.0999999999999996</v>
      </c>
      <c r="E48" s="92"/>
      <c r="F48" s="92">
        <f>VLOOKUP(B48,'Annexe 2'!A:F,6,FALSE)</f>
        <v>1500</v>
      </c>
    </row>
    <row r="49" spans="1:6" x14ac:dyDescent="0.2">
      <c r="A49" t="s">
        <v>94</v>
      </c>
      <c r="B49" s="73">
        <v>4.2</v>
      </c>
      <c r="C49" t="s">
        <v>95</v>
      </c>
      <c r="E49" s="92"/>
      <c r="F49" s="92">
        <f>VLOOKUP(B49,'Annexe 2'!A:F,6,FALSE)</f>
        <v>1500</v>
      </c>
    </row>
    <row r="50" spans="1:6" x14ac:dyDescent="0.2">
      <c r="A50" t="s">
        <v>96</v>
      </c>
      <c r="B50" s="73">
        <v>4.3</v>
      </c>
      <c r="E50" s="92"/>
      <c r="F50" s="92">
        <f>VLOOKUP(B50,'Annexe 2'!A:F,6,FALSE)</f>
        <v>1950</v>
      </c>
    </row>
    <row r="51" spans="1:6" x14ac:dyDescent="0.2">
      <c r="A51" t="s">
        <v>97</v>
      </c>
      <c r="B51" s="73">
        <v>4.4000000000000004</v>
      </c>
      <c r="E51" s="92"/>
      <c r="F51" s="92">
        <f>VLOOKUP(B51,'Annexe 2'!A:F,6,FALSE)</f>
        <v>740</v>
      </c>
    </row>
    <row r="52" spans="1:6" x14ac:dyDescent="0.2">
      <c r="B52" s="77"/>
      <c r="E52" s="92"/>
      <c r="F52" s="92"/>
    </row>
    <row r="53" spans="1:6" x14ac:dyDescent="0.2">
      <c r="A53" s="64" t="s">
        <v>50</v>
      </c>
      <c r="B53" s="65"/>
      <c r="C53" s="65"/>
      <c r="D53" s="65"/>
      <c r="E53" s="99"/>
      <c r="F53" s="99"/>
    </row>
    <row r="54" spans="1:6" x14ac:dyDescent="0.2">
      <c r="A54" t="s">
        <v>98</v>
      </c>
      <c r="B54" s="73">
        <v>5.0999999999999996</v>
      </c>
      <c r="C54" t="s">
        <v>99</v>
      </c>
      <c r="E54" s="92"/>
      <c r="F54" s="103">
        <f>VLOOKUP(B54,'Annexe 2'!A:F,6,FALSE)</f>
        <v>1200</v>
      </c>
    </row>
    <row r="55" spans="1:6" ht="25.5" x14ac:dyDescent="0.2">
      <c r="A55" s="31" t="s">
        <v>100</v>
      </c>
      <c r="B55" s="73">
        <v>5.2</v>
      </c>
      <c r="C55" t="s">
        <v>101</v>
      </c>
      <c r="D55" s="92">
        <f>'Annexe 2'!F35</f>
        <v>4000</v>
      </c>
      <c r="E55" s="92"/>
      <c r="F55" s="103">
        <f>IF('Formulaire de demande de subsid'!B64&gt;'Annexe 2'!F35,4000,'Formulaire de demande de subsid'!B64)</f>
        <v>0</v>
      </c>
    </row>
    <row r="56" spans="1:6" x14ac:dyDescent="0.2">
      <c r="A56" t="s">
        <v>102</v>
      </c>
      <c r="B56" s="73">
        <v>5.3</v>
      </c>
      <c r="C56" t="s">
        <v>103</v>
      </c>
      <c r="D56" s="92">
        <f>'Annexe 2'!F36</f>
        <v>10100</v>
      </c>
      <c r="E56" s="92"/>
      <c r="F56" s="103">
        <f>IF('Formulaire de demande de subsid'!B65&gt;'Annexe 2'!F36,4000,'Formulaire de demande de subsid'!B65)</f>
        <v>0</v>
      </c>
    </row>
    <row r="57" spans="1:6" x14ac:dyDescent="0.2">
      <c r="A57" t="s">
        <v>104</v>
      </c>
      <c r="B57" s="73">
        <v>5.4</v>
      </c>
      <c r="C57" t="s">
        <v>105</v>
      </c>
      <c r="E57" s="92"/>
      <c r="F57" s="103">
        <f>'Formulaire de demande de subsid'!B66</f>
        <v>0</v>
      </c>
    </row>
    <row r="58" spans="1:6" x14ac:dyDescent="0.2">
      <c r="E58" s="92"/>
      <c r="F58" s="98"/>
    </row>
    <row r="59" spans="1:6" x14ac:dyDescent="0.2">
      <c r="E59" s="92"/>
      <c r="F59" s="92"/>
    </row>
    <row r="60" spans="1:6" s="1" customFormat="1" x14ac:dyDescent="0.2">
      <c r="A60" t="s">
        <v>106</v>
      </c>
      <c r="C60"/>
      <c r="D60"/>
      <c r="E60" s="92"/>
      <c r="F60" s="92">
        <f>SUM(F40:F57)</f>
        <v>29090</v>
      </c>
    </row>
    <row r="61" spans="1:6" s="1" customFormat="1" x14ac:dyDescent="0.2">
      <c r="A61" t="str">
        <f>A34</f>
        <v>Total revenus pour 12 mois</v>
      </c>
      <c r="C61"/>
      <c r="D61"/>
      <c r="E61" s="92"/>
      <c r="F61" s="98">
        <f>-F34</f>
        <v>0</v>
      </c>
    </row>
    <row r="62" spans="1:6" s="1" customFormat="1" x14ac:dyDescent="0.2">
      <c r="A62" t="s">
        <v>107</v>
      </c>
      <c r="C62"/>
      <c r="D62"/>
      <c r="E62" s="92"/>
      <c r="F62" s="104">
        <f>SUM(F60:F61)</f>
        <v>29090</v>
      </c>
    </row>
    <row r="63" spans="1:6" x14ac:dyDescent="0.2">
      <c r="A63" t="s">
        <v>279</v>
      </c>
      <c r="C63" t="s">
        <v>280</v>
      </c>
      <c r="D63" s="119">
        <v>0</v>
      </c>
      <c r="E63" s="92"/>
      <c r="F63" s="120">
        <f>F62/12*D63</f>
        <v>0</v>
      </c>
    </row>
    <row r="64" spans="1:6" x14ac:dyDescent="0.2">
      <c r="E64" s="121" t="s">
        <v>281</v>
      </c>
      <c r="F64" s="122">
        <f>IFERROR(F63/D63,0)</f>
        <v>0</v>
      </c>
    </row>
  </sheetData>
  <sheetProtection sheet="1" selectLockedCells="1"/>
  <pageMargins left="0.70866141732283472" right="0.70866141732283472" top="0.78740157480314965" bottom="0.78740157480314965" header="0.31496062992125984" footer="0.31496062992125984"/>
  <pageSetup paperSize="9" scale="84"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E5B89-149B-4C8D-B422-0EA0363ACD4D}">
  <sheetPr>
    <pageSetUpPr fitToPage="1"/>
  </sheetPr>
  <dimension ref="A1:I37"/>
  <sheetViews>
    <sheetView topLeftCell="A28" workbookViewId="0">
      <selection activeCell="A28" sqref="A28"/>
    </sheetView>
  </sheetViews>
  <sheetFormatPr baseColWidth="10" defaultColWidth="11.42578125" defaultRowHeight="12.75" x14ac:dyDescent="0.2"/>
  <cols>
    <col min="1" max="1" width="43" style="47" customWidth="1"/>
    <col min="2" max="2" width="8.42578125" style="47" customWidth="1"/>
    <col min="3" max="3" width="39.85546875" style="48" customWidth="1"/>
    <col min="4" max="4" width="24.28515625" style="48" customWidth="1"/>
    <col min="5" max="5" width="27.140625" style="48" customWidth="1"/>
    <col min="6" max="6" width="45.85546875" style="48" customWidth="1"/>
    <col min="7" max="7" width="28.28515625" style="49" customWidth="1"/>
    <col min="8" max="8" width="40.7109375" style="50" bestFit="1" customWidth="1"/>
    <col min="9" max="16384" width="11.42578125" style="50"/>
  </cols>
  <sheetData>
    <row r="1" spans="1:9" ht="63.75" x14ac:dyDescent="0.2">
      <c r="A1" s="52" t="s">
        <v>108</v>
      </c>
      <c r="B1" s="52" t="s">
        <v>109</v>
      </c>
      <c r="C1" s="48" t="s">
        <v>110</v>
      </c>
      <c r="D1" s="48" t="s">
        <v>111</v>
      </c>
      <c r="E1" s="48" t="s">
        <v>112</v>
      </c>
      <c r="F1" s="48" t="s">
        <v>255</v>
      </c>
      <c r="G1" s="49" t="s">
        <v>113</v>
      </c>
      <c r="H1" s="48" t="s">
        <v>114</v>
      </c>
      <c r="I1" s="48"/>
    </row>
    <row r="2" spans="1:9" ht="51" x14ac:dyDescent="0.2">
      <c r="A2" s="48" t="str">
        <f>Tabelle1[[#This Row],[Pos.]] &amp; "  " &amp; Tabelle1[[#This Row],[Désignation de la formation]]</f>
        <v xml:space="preserve">  Formation catéchétique</v>
      </c>
      <c r="C2" s="48" t="s">
        <v>115</v>
      </c>
      <c r="D2" s="48" t="s">
        <v>116</v>
      </c>
      <c r="E2" s="48" t="s">
        <v>117</v>
      </c>
      <c r="F2" s="48" t="s">
        <v>256</v>
      </c>
      <c r="H2" s="48"/>
      <c r="I2" s="48"/>
    </row>
    <row r="3" spans="1:9" x14ac:dyDescent="0.2">
      <c r="A3" s="48" t="str">
        <f>Tabelle1[[#This Row],[Pos.]] &amp; "  " &amp; Tabelle1[[#This Row],[Désignation de la formation]]</f>
        <v>1.1.1  Formation catéchétique ; 3 ans</v>
      </c>
      <c r="B3" s="47" t="s">
        <v>118</v>
      </c>
      <c r="C3" s="48" t="s">
        <v>119</v>
      </c>
      <c r="F3" s="48" t="s">
        <v>120</v>
      </c>
      <c r="G3" s="49">
        <v>0.6</v>
      </c>
      <c r="H3" s="48"/>
      <c r="I3" s="48"/>
    </row>
    <row r="4" spans="1:9" x14ac:dyDescent="0.2">
      <c r="A4" s="48" t="str">
        <f>Tabelle1[[#This Row],[Pos.]] &amp; "  " &amp; Tabelle1[[#This Row],[Désignation de la formation]]</f>
        <v>1.1.2  Formation catéchétique ; 4 ans</v>
      </c>
      <c r="B4" s="47" t="s">
        <v>121</v>
      </c>
      <c r="C4" s="48" t="s">
        <v>122</v>
      </c>
      <c r="F4" s="48" t="s">
        <v>123</v>
      </c>
      <c r="G4" s="49">
        <v>0.7</v>
      </c>
      <c r="H4" s="48"/>
      <c r="I4" s="48"/>
    </row>
    <row r="5" spans="1:9" x14ac:dyDescent="0.2">
      <c r="A5" s="48" t="str">
        <f>Tabelle1[[#This Row],[Pos.]] &amp; "  " &amp; Tabelle1[[#This Row],[Désignation de la formation]]</f>
        <v>1.1.3  Formation catéchétique ; 5 ans</v>
      </c>
      <c r="B5" s="47" t="s">
        <v>124</v>
      </c>
      <c r="C5" s="48" t="s">
        <v>125</v>
      </c>
      <c r="F5" s="48" t="s">
        <v>126</v>
      </c>
      <c r="G5" s="49">
        <v>0.75</v>
      </c>
      <c r="H5" s="48"/>
      <c r="I5" s="48"/>
    </row>
    <row r="6" spans="1:9" x14ac:dyDescent="0.2">
      <c r="A6" s="48" t="str">
        <f>Tabelle1[[#This Row],[Pos.]] &amp; "  " &amp; Tabelle1[[#This Row],[Désignation de la formation]]</f>
        <v>1.1.4  Formation catéchétique ; 6 ans</v>
      </c>
      <c r="B6" s="47" t="s">
        <v>127</v>
      </c>
      <c r="C6" s="48" t="s">
        <v>128</v>
      </c>
      <c r="F6" s="48" t="s">
        <v>257</v>
      </c>
      <c r="G6" s="49">
        <v>0.8</v>
      </c>
      <c r="H6" s="48"/>
      <c r="I6" s="48"/>
    </row>
    <row r="7" spans="1:9" ht="140.25" x14ac:dyDescent="0.2">
      <c r="A7" s="48" t="str">
        <f>Tabelle1[[#This Row],[Pos.]] &amp; "  " &amp; Tabelle1[[#This Row],[Désignation de la formation]]</f>
        <v>1.2  Certificat professionnel Catéchèse/animation de jeunesse ; Séminaire théologique et diaconal (TDS Aarau)</v>
      </c>
      <c r="B7" s="47">
        <v>1.2</v>
      </c>
      <c r="C7" s="48" t="s">
        <v>129</v>
      </c>
      <c r="D7" s="48" t="s">
        <v>130</v>
      </c>
      <c r="E7" s="86" t="s">
        <v>258</v>
      </c>
      <c r="F7" s="48" t="s">
        <v>277</v>
      </c>
      <c r="G7" s="49">
        <v>0.4</v>
      </c>
      <c r="H7" s="48"/>
      <c r="I7" s="48"/>
    </row>
    <row r="8" spans="1:9" ht="89.25" x14ac:dyDescent="0.2">
      <c r="A8" s="48" t="str">
        <f>Tabelle1[[#This Row],[Pos.]] &amp; "  " &amp; Tabelle1[[#This Row],[Désignation de la formation]]</f>
        <v xml:space="preserve">  Filière catéchètes avec certificat professionnel ForModula</v>
      </c>
      <c r="C8" s="48" t="s">
        <v>131</v>
      </c>
      <c r="D8" s="48" t="s">
        <v>132</v>
      </c>
      <c r="E8" s="48" t="s">
        <v>133</v>
      </c>
      <c r="F8" s="48" t="s">
        <v>259</v>
      </c>
      <c r="H8" s="48"/>
      <c r="I8" s="48"/>
    </row>
    <row r="9" spans="1:9" ht="25.5" x14ac:dyDescent="0.2">
      <c r="A9" s="48" t="str">
        <f>Tabelle1[[#This Row],[Pos.]] &amp; "  " &amp; Tabelle1[[#This Row],[Désignation de la formation]]</f>
        <v>1.3.1  Filière catéchètes avec certificat professionnel ForModula  ; 3 ans</v>
      </c>
      <c r="B9" s="47" t="s">
        <v>134</v>
      </c>
      <c r="C9" s="48" t="s">
        <v>135</v>
      </c>
      <c r="F9" s="48" t="s">
        <v>136</v>
      </c>
      <c r="G9" s="49">
        <v>0.8</v>
      </c>
      <c r="H9" s="48"/>
      <c r="I9" s="48"/>
    </row>
    <row r="10" spans="1:9" ht="25.5" x14ac:dyDescent="0.2">
      <c r="A10" s="48" t="str">
        <f>Tabelle1[[#This Row],[Pos.]] &amp; "  " &amp; Tabelle1[[#This Row],[Désignation de la formation]]</f>
        <v>1.3.2  Filière catéchètes avec certificat professionnel ForModula ; 4 ans</v>
      </c>
      <c r="B10" s="47" t="s">
        <v>137</v>
      </c>
      <c r="C10" s="48" t="s">
        <v>138</v>
      </c>
      <c r="F10" s="48" t="s">
        <v>139</v>
      </c>
      <c r="G10" s="49">
        <v>0.85</v>
      </c>
      <c r="H10" s="48"/>
      <c r="I10" s="48"/>
    </row>
    <row r="11" spans="1:9" ht="25.5" x14ac:dyDescent="0.2">
      <c r="A11" s="48" t="str">
        <f>Tabelle1[[#This Row],[Pos.]] &amp; "  " &amp; Tabelle1[[#This Row],[Désignation de la formation]]</f>
        <v>1.3.3  Filière catéchètes avec certificat professionnel ForModula  ; 5 ans</v>
      </c>
      <c r="B11" s="47" t="s">
        <v>140</v>
      </c>
      <c r="C11" s="48" t="s">
        <v>141</v>
      </c>
      <c r="F11" s="48" t="s">
        <v>142</v>
      </c>
      <c r="G11" s="49">
        <v>0.9</v>
      </c>
      <c r="H11" s="48"/>
      <c r="I11" s="48"/>
    </row>
    <row r="12" spans="1:9" ht="51" x14ac:dyDescent="0.2">
      <c r="A12" s="48" t="str">
        <f>Tabelle1[[#This Row],[Pos.]] &amp; "  " &amp; Tabelle1[[#This Row],[Désignation de la formation]]</f>
        <v xml:space="preserve">  Formation catéchétique</v>
      </c>
      <c r="C12" s="48" t="s">
        <v>115</v>
      </c>
      <c r="D12" s="48" t="s">
        <v>143</v>
      </c>
      <c r="E12" s="48" t="s">
        <v>144</v>
      </c>
      <c r="F12" s="48" t="s">
        <v>145</v>
      </c>
      <c r="H12" s="48"/>
      <c r="I12" s="48"/>
    </row>
    <row r="13" spans="1:9" x14ac:dyDescent="0.2">
      <c r="A13" s="48" t="str">
        <f>Tabelle1[[#This Row],[Pos.]] &amp; "  " &amp; Tabelle1[[#This Row],[Désignation de la formation]]</f>
        <v>1.4.1  Formation catéchétique, 2 ans</v>
      </c>
      <c r="B13" s="47" t="s">
        <v>146</v>
      </c>
      <c r="C13" s="48" t="s">
        <v>147</v>
      </c>
      <c r="F13" s="48" t="s">
        <v>148</v>
      </c>
      <c r="G13" s="49">
        <v>0.75</v>
      </c>
      <c r="H13" s="48"/>
      <c r="I13" s="48"/>
    </row>
    <row r="14" spans="1:9" x14ac:dyDescent="0.2">
      <c r="A14" s="48" t="str">
        <f>Tabelle1[[#This Row],[Pos.]] &amp; "  " &amp; Tabelle1[[#This Row],[Désignation de la formation]]</f>
        <v>1.4.2  Formation catéchétique, 3 ans</v>
      </c>
      <c r="B14" s="47" t="s">
        <v>149</v>
      </c>
      <c r="C14" s="48" t="s">
        <v>150</v>
      </c>
      <c r="F14" s="48" t="s">
        <v>151</v>
      </c>
      <c r="G14" s="49">
        <v>0.85</v>
      </c>
      <c r="H14" s="48"/>
      <c r="I14" s="48"/>
    </row>
    <row r="15" spans="1:9" x14ac:dyDescent="0.2">
      <c r="A15" s="48" t="str">
        <f>Tabelle1[[#This Row],[Pos.]] &amp; "  " &amp; Tabelle1[[#This Row],[Désignation de la formation]]</f>
        <v>1.4.3  Formation catéchétique, 4 ans</v>
      </c>
      <c r="B15" s="47" t="s">
        <v>152</v>
      </c>
      <c r="C15" s="48" t="s">
        <v>153</v>
      </c>
      <c r="F15" s="48" t="s">
        <v>154</v>
      </c>
      <c r="G15" s="49">
        <v>0.9</v>
      </c>
      <c r="H15" s="48"/>
      <c r="I15" s="48"/>
    </row>
    <row r="16" spans="1:9" x14ac:dyDescent="0.2">
      <c r="A16" s="48" t="str">
        <f>Tabelle1[[#This Row],[Pos.]] &amp; "  " &amp; Tabelle1[[#This Row],[Désignation de la formation]]</f>
        <v>1.4.4  Formation catéchétique, 5 ans</v>
      </c>
      <c r="B16" s="47" t="s">
        <v>155</v>
      </c>
      <c r="C16" s="48" t="s">
        <v>156</v>
      </c>
      <c r="F16" s="48" t="s">
        <v>157</v>
      </c>
      <c r="G16" s="49">
        <v>0.9</v>
      </c>
      <c r="H16" s="48"/>
      <c r="I16" s="48"/>
    </row>
    <row r="17" spans="1:9" x14ac:dyDescent="0.2">
      <c r="A17" s="48" t="str">
        <f>Tabelle1[[#This Row],[Pos.]] &amp; "  " &amp; Tabelle1[[#This Row],[Désignation de la formation]]</f>
        <v>1.4.5  Formation catéchétique, 6 ans</v>
      </c>
      <c r="B17" s="47" t="s">
        <v>158</v>
      </c>
      <c r="C17" s="48" t="s">
        <v>159</v>
      </c>
      <c r="F17" s="48" t="s">
        <v>160</v>
      </c>
      <c r="G17" s="49">
        <v>0.9</v>
      </c>
      <c r="H17" s="48"/>
      <c r="I17" s="48"/>
    </row>
    <row r="18" spans="1:9" x14ac:dyDescent="0.2">
      <c r="A18" s="48" t="str">
        <f>Tabelle1[[#This Row],[Pos.]] &amp; "  " &amp; Tabelle1[[#This Row],[Désignation de la formation]]</f>
        <v>2.1  Théologie</v>
      </c>
      <c r="B18" s="47" t="s">
        <v>161</v>
      </c>
      <c r="C18" s="48" t="s">
        <v>162</v>
      </c>
      <c r="H18" s="48"/>
      <c r="I18" s="48"/>
    </row>
    <row r="19" spans="1:9" ht="63.75" x14ac:dyDescent="0.2">
      <c r="A19" s="48" t="str">
        <f>Tabelle1[[#This Row],[Pos.]] &amp; "  " &amp; Tabelle1[[#This Row],[Désignation de la formation]]</f>
        <v>2.1.1  Filière d’études exclusive en théologie aux niveaux bachelor et master, orientation sur la profession de pasteure ou de pasteur, menées auprès de facultés de théologie évangélique reconnues ; études à 100 %</v>
      </c>
      <c r="B19" s="47" t="s">
        <v>163</v>
      </c>
      <c r="C19" s="86" t="s">
        <v>272</v>
      </c>
      <c r="D19" s="48" t="s">
        <v>164</v>
      </c>
      <c r="E19" s="48" t="s">
        <v>165</v>
      </c>
      <c r="F19" s="48" t="s">
        <v>166</v>
      </c>
      <c r="G19" s="51">
        <v>0</v>
      </c>
      <c r="H19" s="48"/>
      <c r="I19" s="48"/>
    </row>
    <row r="20" spans="1:9" ht="63.75" x14ac:dyDescent="0.2">
      <c r="A20" s="48" t="str">
        <f>Tabelle1[[#This Row],[Pos.]] &amp; "  " &amp; Tabelle1[[#This Row],[Désignation de la formation]]</f>
        <v>2.1.2  Filière d’études exclusive en théologie aux niveaux bachelor et master, orientation sur la profession de pasteure ou de pasteur, menées auprès de facultés de théologie évangélique reconnues ; stage pastoral à 50 %</v>
      </c>
      <c r="B20" s="47" t="s">
        <v>167</v>
      </c>
      <c r="C20" s="48" t="s">
        <v>260</v>
      </c>
      <c r="D20" s="48" t="s">
        <v>164</v>
      </c>
      <c r="E20" s="48" t="s">
        <v>165</v>
      </c>
      <c r="F20" s="48" t="s">
        <v>168</v>
      </c>
      <c r="G20" s="51">
        <v>0</v>
      </c>
      <c r="H20" s="48"/>
      <c r="I20" s="48"/>
    </row>
    <row r="21" spans="1:9" ht="63.75" x14ac:dyDescent="0.2">
      <c r="A21" s="48" t="str">
        <f>Tabelle1[[#This Row],[Pos.]] &amp; "  " &amp; Tabelle1[[#This Row],[Désignation de la formation]]</f>
        <v>2.1.3  Filière d’études exclusive en théologie aux niveaux bachelor et master, orientation sur la profession de pasteure ou de pasteur, menées auprès de facultés de théologie évangélique reconnues ; stage pastoral à 80 %</v>
      </c>
      <c r="B21" s="47" t="s">
        <v>169</v>
      </c>
      <c r="C21" s="48" t="s">
        <v>261</v>
      </c>
      <c r="D21" s="48" t="s">
        <v>164</v>
      </c>
      <c r="E21" s="48" t="s">
        <v>165</v>
      </c>
      <c r="F21" s="48" t="s">
        <v>170</v>
      </c>
      <c r="G21" s="51">
        <v>0</v>
      </c>
      <c r="H21" s="48"/>
      <c r="I21" s="48"/>
    </row>
    <row r="22" spans="1:9" ht="38.25" x14ac:dyDescent="0.2">
      <c r="A22" s="48" t="str">
        <f>Tabelle1[[#This Row],[Pos.]] &amp; "  " &amp; Tabelle1[[#This Row],[Désignation de la formation]]</f>
        <v>2.2  École de maturité ecclésio-théologique ; études à 100 %</v>
      </c>
      <c r="B22" s="47">
        <v>2.2000000000000002</v>
      </c>
      <c r="C22" s="48" t="s">
        <v>262</v>
      </c>
      <c r="D22" s="48" t="s">
        <v>171</v>
      </c>
      <c r="E22" s="48" t="s">
        <v>172</v>
      </c>
      <c r="F22" s="48" t="s">
        <v>173</v>
      </c>
      <c r="G22" s="49">
        <v>0</v>
      </c>
      <c r="H22" s="48"/>
      <c r="I22" s="48"/>
    </row>
    <row r="23" spans="1:9" ht="76.5" x14ac:dyDescent="0.2">
      <c r="A23" s="48" t="str">
        <f>Tabelle1[[#This Row],[Pos.]] &amp; "  " &amp; Tabelle1[[#This Row],[Désignation de la formation]]</f>
        <v>2.3.1  Cours intensifs de théologie pour les universitaires se destinant au ministère pastoral (y compris stage pastoral faisant partie des cours intensifs qui est effectué après la formation théologique à l’université, études à 100 %</v>
      </c>
      <c r="B23" s="47" t="s">
        <v>174</v>
      </c>
      <c r="C23" s="48" t="s">
        <v>175</v>
      </c>
      <c r="D23" s="48" t="s">
        <v>164</v>
      </c>
      <c r="E23" s="48" t="s">
        <v>176</v>
      </c>
      <c r="F23" s="48" t="s">
        <v>166</v>
      </c>
      <c r="G23" s="49">
        <v>0</v>
      </c>
      <c r="H23" s="48"/>
      <c r="I23" s="48"/>
    </row>
    <row r="24" spans="1:9" ht="76.5" x14ac:dyDescent="0.2">
      <c r="A24" s="48" t="str">
        <f>Tabelle1[[#This Row],[Pos.]] &amp; "  " &amp; Tabelle1[[#This Row],[Désignation de la formation]]</f>
        <v>2.3.2  Cours intensifs de théologie pour les universitaires se destinant au ministère pastoral (y compris stage pastoral faisant partie des cours intensifs qui est effectué après la formation théologique à l’université, stage pastoral à 50 %</v>
      </c>
      <c r="B24" s="47" t="s">
        <v>177</v>
      </c>
      <c r="C24" s="86" t="s">
        <v>273</v>
      </c>
      <c r="F24" s="48" t="s">
        <v>168</v>
      </c>
      <c r="G24" s="51">
        <v>0</v>
      </c>
      <c r="H24" s="48"/>
      <c r="I24" s="48"/>
    </row>
    <row r="25" spans="1:9" ht="76.5" x14ac:dyDescent="0.2">
      <c r="A25" s="48" t="str">
        <f>Tabelle1[[#This Row],[Pos.]] &amp; "  " &amp; Tabelle1[[#This Row],[Désignation de la formation]]</f>
        <v>2.3.3  Cours intensifs de théologie pour les universitaires se destinant au ministère pastoral (y compris stage pastoral faisant partie des cours intensifs qui est effectué après la formation théologique à l’université, stage pastoral à 80 %</v>
      </c>
      <c r="B25" s="47" t="s">
        <v>178</v>
      </c>
      <c r="C25" s="86" t="s">
        <v>274</v>
      </c>
      <c r="F25" s="48" t="s">
        <v>170</v>
      </c>
      <c r="G25" s="51">
        <v>0</v>
      </c>
      <c r="H25" s="48"/>
      <c r="I25" s="48"/>
    </row>
    <row r="26" spans="1:9" ht="89.25" x14ac:dyDescent="0.2">
      <c r="A26" s="48" t="str">
        <f>Tabelle1[[#This Row],[Pos.]] &amp; "  " &amp; Tabelle1[[#This Row],[Désignation de la formation]]</f>
        <v>3.1  Formation en travail social et formation ecclésio-théologique intégrée dans une formation diplômante (double qualification) ; formation intégrée Collaborateur-trice socio-diaconal-e avec diplôme intégré d’animateur-trice communautaire ES</v>
      </c>
      <c r="B26" s="47">
        <v>3.1</v>
      </c>
      <c r="C26" s="86" t="s">
        <v>275</v>
      </c>
      <c r="D26" s="48" t="s">
        <v>25</v>
      </c>
      <c r="E26" s="86" t="s">
        <v>258</v>
      </c>
      <c r="F26" s="48" t="s">
        <v>179</v>
      </c>
      <c r="G26" s="49">
        <v>0.5</v>
      </c>
      <c r="H26" s="48"/>
      <c r="I26" s="48"/>
    </row>
    <row r="27" spans="1:9" ht="63.75" x14ac:dyDescent="0.2">
      <c r="A27" s="48" t="str">
        <f>Tabelle1[[#This Row],[Pos.]] &amp; "  " &amp; Tabelle1[[#This Row],[Désignation de la formation]]</f>
        <v>3.2.1  Formation en travail social (sans formation ecclésio-théologique) ; 3 ans</v>
      </c>
      <c r="B27" s="47" t="s">
        <v>180</v>
      </c>
      <c r="C27" s="48" t="s">
        <v>181</v>
      </c>
      <c r="D27" s="48" t="s">
        <v>182</v>
      </c>
      <c r="E27" s="48" t="s">
        <v>183</v>
      </c>
      <c r="F27" s="48" t="s">
        <v>184</v>
      </c>
      <c r="G27" s="49">
        <v>0.5</v>
      </c>
      <c r="H27" s="48"/>
      <c r="I27" s="48"/>
    </row>
    <row r="28" spans="1:9" ht="72" customHeight="1" x14ac:dyDescent="0.2">
      <c r="A28" s="48" t="str">
        <f>Tabelle1[[#This Row],[Pos.]] &amp; "  " &amp; Tabelle1[[#This Row],[Désignation de la formation]]</f>
        <v>3.2.2  Formation en travail social (sans formation ecclésio-théologique)  ; 4 ans</v>
      </c>
      <c r="B28" s="47" t="s">
        <v>185</v>
      </c>
      <c r="C28" s="48" t="s">
        <v>186</v>
      </c>
      <c r="E28" s="86" t="s">
        <v>258</v>
      </c>
      <c r="F28" s="48" t="s">
        <v>187</v>
      </c>
      <c r="G28" s="49">
        <v>0.4</v>
      </c>
      <c r="H28" s="48"/>
      <c r="I28" s="48"/>
    </row>
    <row r="29" spans="1:9" ht="25.5" x14ac:dyDescent="0.2">
      <c r="A29" s="48" t="str">
        <f>Tabelle1[[#This Row],[Pos.]] &amp; "  " &amp; Tabelle1[[#This Row],[Désignation de la formation]]</f>
        <v>3.2.2  Formation en travail social (sans formation ecclésio-théologique)  ; 4 ans</v>
      </c>
      <c r="B29" s="47" t="s">
        <v>185</v>
      </c>
      <c r="C29" s="48" t="s">
        <v>186</v>
      </c>
      <c r="E29" s="86" t="s">
        <v>258</v>
      </c>
      <c r="G29" s="49">
        <v>0.4</v>
      </c>
      <c r="H29" s="48"/>
      <c r="I29" s="48"/>
    </row>
    <row r="30" spans="1:9" ht="38.25" x14ac:dyDescent="0.2">
      <c r="A30" s="48" t="str">
        <f>Tabelle1[[#This Row],[Pos.]] &amp; "  " &amp; Tabelle1[[#This Row],[Désignation de la formation]]</f>
        <v xml:space="preserve">3.3.1   Qualification ecclésio-théologique en lien avec une formation en travail social reconnue par l’État (niveau ES/HES) </v>
      </c>
      <c r="B30" s="47" t="s">
        <v>188</v>
      </c>
      <c r="C30" s="48" t="s">
        <v>189</v>
      </c>
      <c r="D30" s="48" t="s">
        <v>190</v>
      </c>
      <c r="E30" s="48" t="s">
        <v>191</v>
      </c>
      <c r="F30" s="48" t="s">
        <v>192</v>
      </c>
      <c r="G30" s="49">
        <v>1</v>
      </c>
      <c r="H30" s="48"/>
      <c r="I30" s="48"/>
    </row>
    <row r="31" spans="1:9" ht="38.25" x14ac:dyDescent="0.2">
      <c r="A31" s="48" t="str">
        <f>Tabelle1[[#This Row],[Pos.]] &amp; "  " &amp; Tabelle1[[#This Row],[Désignation de la formation]]</f>
        <v xml:space="preserve">3.3.2  Qualification ecclésio-théologique en lien avec une formation en travail social reconnue par l’État (niveau ES/HES) </v>
      </c>
      <c r="B31" s="47" t="s">
        <v>193</v>
      </c>
      <c r="C31" s="48" t="s">
        <v>194</v>
      </c>
      <c r="D31" s="48" t="s">
        <v>190</v>
      </c>
      <c r="E31" s="48" t="s">
        <v>195</v>
      </c>
      <c r="F31" s="48" t="s">
        <v>196</v>
      </c>
      <c r="G31" s="49">
        <v>1</v>
      </c>
      <c r="H31" s="48"/>
      <c r="I31" s="48"/>
    </row>
    <row r="32" spans="1:9" ht="51" x14ac:dyDescent="0.2">
      <c r="A32" s="48" t="str">
        <f>Tabelle1[[#This Row],[Pos.]] &amp; "  " &amp; Tabelle1[[#This Row],[Désignation de la formation]]</f>
        <v xml:space="preserve">3.3.3  Qualification ecclésio-théologique en lien avec une formation en travail social reconnue par l’État (niveau ES/HES) </v>
      </c>
      <c r="B32" s="47" t="s">
        <v>197</v>
      </c>
      <c r="C32" s="48" t="s">
        <v>194</v>
      </c>
      <c r="D32" s="48" t="s">
        <v>190</v>
      </c>
      <c r="E32" s="48" t="s">
        <v>198</v>
      </c>
      <c r="F32" s="48" t="s">
        <v>263</v>
      </c>
      <c r="G32" s="49">
        <v>1</v>
      </c>
      <c r="H32" s="48"/>
      <c r="I32" s="48"/>
    </row>
    <row r="36" spans="1:2" x14ac:dyDescent="0.2">
      <c r="A36" s="52" t="s">
        <v>199</v>
      </c>
      <c r="B36" s="52"/>
    </row>
    <row r="37" spans="1:2" x14ac:dyDescent="0.2">
      <c r="A37" s="52" t="s">
        <v>200</v>
      </c>
      <c r="B37" s="52"/>
    </row>
  </sheetData>
  <pageMargins left="0.7" right="0.7" top="0.78740157499999996" bottom="0.78740157499999996" header="0.3" footer="0.3"/>
  <pageSetup paperSize="9" scale="77"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A80DA-7CBC-407B-AD6F-82BA94B16EDA}">
  <sheetPr>
    <pageSetUpPr fitToPage="1"/>
  </sheetPr>
  <dimension ref="A1:I37"/>
  <sheetViews>
    <sheetView topLeftCell="A2" workbookViewId="0">
      <selection activeCell="A28" sqref="A28"/>
    </sheetView>
  </sheetViews>
  <sheetFormatPr baseColWidth="10" defaultRowHeight="12.75" x14ac:dyDescent="0.2"/>
  <cols>
    <col min="1" max="1" width="42.85546875" bestFit="1" customWidth="1"/>
    <col min="2" max="2" width="8.28515625" style="32" customWidth="1"/>
    <col min="3" max="3" width="46.28515625" customWidth="1"/>
    <col min="4" max="5" width="10.42578125" customWidth="1"/>
    <col min="6" max="6" width="11.5703125" style="30"/>
    <col min="9" max="9" width="42.85546875" bestFit="1" customWidth="1"/>
  </cols>
  <sheetData>
    <row r="1" spans="1:9" s="1" customFormat="1" x14ac:dyDescent="0.2">
      <c r="B1" s="33"/>
      <c r="F1" s="34"/>
      <c r="G1" s="46"/>
    </row>
    <row r="3" spans="1:9" x14ac:dyDescent="0.2">
      <c r="A3" s="1" t="s">
        <v>201</v>
      </c>
      <c r="F3" s="34" t="s">
        <v>202</v>
      </c>
    </row>
    <row r="4" spans="1:9" s="1" customFormat="1" x14ac:dyDescent="0.2">
      <c r="B4" s="33">
        <v>1</v>
      </c>
      <c r="C4" s="1" t="s">
        <v>85</v>
      </c>
      <c r="F4" s="34" t="s">
        <v>37</v>
      </c>
    </row>
    <row r="5" spans="1:9" x14ac:dyDescent="0.2">
      <c r="A5" t="str">
        <f>B5&amp; "  " &amp;C5</f>
        <v>1.1  Ménage individuel (propre foyer)</v>
      </c>
      <c r="B5" s="32" t="s">
        <v>203</v>
      </c>
      <c r="C5" t="s">
        <v>204</v>
      </c>
      <c r="F5" s="92">
        <v>12100</v>
      </c>
    </row>
    <row r="6" spans="1:9" x14ac:dyDescent="0.2">
      <c r="A6" t="str">
        <f t="shared" ref="A6:A20" si="0">B6&amp; "  " &amp;C6</f>
        <v>1.1.1  Ménage individuel (foyer externe)</v>
      </c>
      <c r="B6" s="32" t="s">
        <v>118</v>
      </c>
      <c r="C6" t="s">
        <v>205</v>
      </c>
      <c r="F6" s="92">
        <f>F5-3000</f>
        <v>9100</v>
      </c>
      <c r="G6" s="30"/>
    </row>
    <row r="7" spans="1:9" x14ac:dyDescent="0.2">
      <c r="A7" t="str">
        <f t="shared" si="0"/>
        <v>1.2  Ménage de deux personnes</v>
      </c>
      <c r="B7" s="32" t="s">
        <v>206</v>
      </c>
      <c r="C7" t="s">
        <v>207</v>
      </c>
      <c r="F7" s="92">
        <v>18500</v>
      </c>
    </row>
    <row r="8" spans="1:9" x14ac:dyDescent="0.2">
      <c r="A8" t="str">
        <f t="shared" si="0"/>
        <v>1.3  Ménage de trois personnes</v>
      </c>
      <c r="B8" s="32" t="s">
        <v>208</v>
      </c>
      <c r="C8" t="s">
        <v>209</v>
      </c>
      <c r="F8" s="92">
        <v>22500</v>
      </c>
    </row>
    <row r="9" spans="1:9" x14ac:dyDescent="0.2">
      <c r="A9" t="str">
        <f t="shared" si="0"/>
        <v>1.4  Ménage de quatre personnes</v>
      </c>
      <c r="B9" s="32" t="s">
        <v>210</v>
      </c>
      <c r="C9" t="s">
        <v>211</v>
      </c>
      <c r="F9" s="92">
        <v>25900</v>
      </c>
    </row>
    <row r="10" spans="1:9" x14ac:dyDescent="0.2">
      <c r="A10" t="str">
        <f t="shared" si="0"/>
        <v>1.5  Ménage de cinq personnes</v>
      </c>
      <c r="B10" s="32" t="s">
        <v>212</v>
      </c>
      <c r="C10" t="s">
        <v>213</v>
      </c>
      <c r="F10" s="92">
        <v>29300</v>
      </c>
    </row>
    <row r="11" spans="1:9" x14ac:dyDescent="0.2">
      <c r="A11" t="str">
        <f t="shared" si="0"/>
        <v>1.6  Ménage de six personnes</v>
      </c>
      <c r="B11" s="32" t="s">
        <v>214</v>
      </c>
      <c r="C11" t="s">
        <v>215</v>
      </c>
      <c r="F11" s="92">
        <f>F10+2500</f>
        <v>31800</v>
      </c>
    </row>
    <row r="12" spans="1:9" x14ac:dyDescent="0.2">
      <c r="A12" t="str">
        <f t="shared" si="0"/>
        <v>1.7  Ménage de sept personnes</v>
      </c>
      <c r="B12" s="32" t="s">
        <v>216</v>
      </c>
      <c r="C12" t="s">
        <v>217</v>
      </c>
      <c r="F12" s="92">
        <f>F11+2500</f>
        <v>34300</v>
      </c>
    </row>
    <row r="13" spans="1:9" x14ac:dyDescent="0.2">
      <c r="A13" t="str">
        <f t="shared" si="0"/>
        <v xml:space="preserve">  </v>
      </c>
      <c r="F13" s="92"/>
    </row>
    <row r="14" spans="1:9" s="1" customFormat="1" x14ac:dyDescent="0.2">
      <c r="A14" t="str">
        <f t="shared" si="0"/>
        <v>2  Frais de logement</v>
      </c>
      <c r="B14" s="33" t="s">
        <v>218</v>
      </c>
      <c r="C14" s="1" t="s">
        <v>86</v>
      </c>
      <c r="F14" s="93"/>
      <c r="I14"/>
    </row>
    <row r="15" spans="1:9" x14ac:dyDescent="0.2">
      <c r="A15" t="str">
        <f t="shared" si="0"/>
        <v>2.1  Ménage individuel (propre foyer)</v>
      </c>
      <c r="B15" s="32" t="s">
        <v>161</v>
      </c>
      <c r="C15" t="s">
        <v>204</v>
      </c>
      <c r="F15" s="92">
        <v>10100</v>
      </c>
      <c r="G15" s="30"/>
    </row>
    <row r="16" spans="1:9" x14ac:dyDescent="0.2">
      <c r="A16" t="str">
        <f t="shared" si="0"/>
        <v>2.1.1  Ménage individuel (foyer externe)</v>
      </c>
      <c r="B16" s="32" t="s">
        <v>163</v>
      </c>
      <c r="C16" t="s">
        <v>205</v>
      </c>
      <c r="F16" s="92">
        <f>F15-3000</f>
        <v>7100</v>
      </c>
    </row>
    <row r="17" spans="1:6" x14ac:dyDescent="0.2">
      <c r="A17" t="str">
        <f t="shared" si="0"/>
        <v>2.2  Ménage de deux personnes</v>
      </c>
      <c r="B17" s="32" t="s">
        <v>219</v>
      </c>
      <c r="C17" t="s">
        <v>207</v>
      </c>
      <c r="F17" s="92">
        <v>13600</v>
      </c>
    </row>
    <row r="18" spans="1:6" x14ac:dyDescent="0.2">
      <c r="A18" t="str">
        <f t="shared" si="0"/>
        <v>2.3  Ménage de trois personnes</v>
      </c>
      <c r="B18" s="32" t="s">
        <v>220</v>
      </c>
      <c r="C18" t="s">
        <v>209</v>
      </c>
      <c r="F18" s="92">
        <v>16300</v>
      </c>
    </row>
    <row r="19" spans="1:6" x14ac:dyDescent="0.2">
      <c r="A19" t="str">
        <f t="shared" si="0"/>
        <v>2.4  Ménage de quatre personnes</v>
      </c>
      <c r="B19" s="32" t="s">
        <v>221</v>
      </c>
      <c r="C19" t="s">
        <v>211</v>
      </c>
      <c r="F19" s="92">
        <v>20000</v>
      </c>
    </row>
    <row r="20" spans="1:6" x14ac:dyDescent="0.2">
      <c r="A20" t="str">
        <f t="shared" si="0"/>
        <v>2.5  Ménage de cinq et plus personnes</v>
      </c>
      <c r="B20" s="32" t="s">
        <v>222</v>
      </c>
      <c r="C20" t="s">
        <v>223</v>
      </c>
      <c r="F20" s="92">
        <v>25300</v>
      </c>
    </row>
    <row r="21" spans="1:6" x14ac:dyDescent="0.2">
      <c r="A21">
        <v>0</v>
      </c>
      <c r="F21" s="92"/>
    </row>
    <row r="22" spans="1:6" s="1" customFormat="1" x14ac:dyDescent="0.2">
      <c r="A22" s="61">
        <v>3</v>
      </c>
      <c r="B22" s="1" t="s">
        <v>224</v>
      </c>
      <c r="C22" s="1" t="s">
        <v>87</v>
      </c>
      <c r="F22" s="93"/>
    </row>
    <row r="23" spans="1:6" x14ac:dyDescent="0.2">
      <c r="A23" s="61">
        <v>3.1</v>
      </c>
      <c r="B23" t="s">
        <v>225</v>
      </c>
      <c r="C23" t="s">
        <v>226</v>
      </c>
      <c r="F23" s="92">
        <v>5400</v>
      </c>
    </row>
    <row r="24" spans="1:6" ht="38.25" x14ac:dyDescent="0.2">
      <c r="A24" s="61">
        <v>3.2</v>
      </c>
      <c r="B24" t="s">
        <v>227</v>
      </c>
      <c r="C24" s="31" t="s">
        <v>90</v>
      </c>
      <c r="F24" s="92">
        <v>4600</v>
      </c>
    </row>
    <row r="25" spans="1:6" x14ac:dyDescent="0.2">
      <c r="A25" s="61">
        <v>3.3</v>
      </c>
      <c r="B25" t="s">
        <v>228</v>
      </c>
      <c r="C25" t="s">
        <v>91</v>
      </c>
      <c r="F25" s="92">
        <v>1400</v>
      </c>
    </row>
    <row r="26" spans="1:6" x14ac:dyDescent="0.2">
      <c r="A26" s="61">
        <v>0</v>
      </c>
      <c r="B26"/>
      <c r="F26" s="92"/>
    </row>
    <row r="27" spans="1:6" s="1" customFormat="1" x14ac:dyDescent="0.2">
      <c r="A27" s="61">
        <v>4</v>
      </c>
      <c r="B27" s="1" t="s">
        <v>229</v>
      </c>
      <c r="C27" s="1" t="s">
        <v>230</v>
      </c>
      <c r="F27" s="93"/>
    </row>
    <row r="28" spans="1:6" x14ac:dyDescent="0.2">
      <c r="A28" s="61">
        <v>4.0999999999999996</v>
      </c>
      <c r="B28" t="s">
        <v>231</v>
      </c>
      <c r="C28" t="s">
        <v>93</v>
      </c>
      <c r="F28" s="92">
        <v>1500</v>
      </c>
    </row>
    <row r="29" spans="1:6" x14ac:dyDescent="0.2">
      <c r="A29" s="61">
        <v>4.2</v>
      </c>
      <c r="B29" t="s">
        <v>232</v>
      </c>
      <c r="C29" t="s">
        <v>94</v>
      </c>
      <c r="F29" s="92">
        <v>1500</v>
      </c>
    </row>
    <row r="30" spans="1:6" x14ac:dyDescent="0.2">
      <c r="A30" s="61">
        <v>4.3</v>
      </c>
      <c r="B30" t="s">
        <v>233</v>
      </c>
      <c r="C30" t="s">
        <v>234</v>
      </c>
      <c r="F30" s="92">
        <v>1950</v>
      </c>
    </row>
    <row r="31" spans="1:6" x14ac:dyDescent="0.2">
      <c r="A31" s="61">
        <v>4.4000000000000004</v>
      </c>
      <c r="B31" t="s">
        <v>235</v>
      </c>
      <c r="C31" t="s">
        <v>97</v>
      </c>
      <c r="F31" s="92">
        <v>740</v>
      </c>
    </row>
    <row r="32" spans="1:6" x14ac:dyDescent="0.2">
      <c r="A32" s="61">
        <v>0</v>
      </c>
      <c r="B32"/>
      <c r="F32" s="92"/>
    </row>
    <row r="33" spans="1:6" s="1" customFormat="1" x14ac:dyDescent="0.2">
      <c r="A33" s="61">
        <v>5</v>
      </c>
      <c r="B33" s="1" t="s">
        <v>236</v>
      </c>
      <c r="C33" s="1" t="s">
        <v>50</v>
      </c>
      <c r="F33" s="93"/>
    </row>
    <row r="34" spans="1:6" x14ac:dyDescent="0.2">
      <c r="A34" s="61">
        <v>5.0999999999999996</v>
      </c>
      <c r="B34" t="s">
        <v>237</v>
      </c>
      <c r="C34" t="s">
        <v>98</v>
      </c>
      <c r="F34" s="92">
        <v>1200</v>
      </c>
    </row>
    <row r="35" spans="1:6" x14ac:dyDescent="0.2">
      <c r="A35" s="61">
        <v>5.2</v>
      </c>
      <c r="B35" t="s">
        <v>238</v>
      </c>
      <c r="C35" t="s">
        <v>239</v>
      </c>
      <c r="F35" s="92">
        <v>4000</v>
      </c>
    </row>
    <row r="36" spans="1:6" x14ac:dyDescent="0.2">
      <c r="A36" s="61">
        <v>5.3</v>
      </c>
      <c r="B36" t="s">
        <v>240</v>
      </c>
      <c r="C36" t="s">
        <v>241</v>
      </c>
      <c r="F36" s="92">
        <v>10100</v>
      </c>
    </row>
    <row r="37" spans="1:6" x14ac:dyDescent="0.2">
      <c r="A37" s="61"/>
    </row>
  </sheetData>
  <pageMargins left="0.70866141732283472" right="0.70866141732283472" top="0.78740157480314965" bottom="0.78740157480314965" header="0.31496062992125984" footer="0.31496062992125984"/>
  <pageSetup paperSize="9" scale="7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4F55F-C32A-43AE-8269-A5076339132B}">
  <dimension ref="A1:A8"/>
  <sheetViews>
    <sheetView workbookViewId="0">
      <selection activeCell="A28" sqref="A28"/>
    </sheetView>
  </sheetViews>
  <sheetFormatPr baseColWidth="10" defaultRowHeight="12.75" x14ac:dyDescent="0.2"/>
  <cols>
    <col min="1" max="1" width="26" bestFit="1" customWidth="1"/>
  </cols>
  <sheetData>
    <row r="1" spans="1:1" s="60" customFormat="1" ht="15" x14ac:dyDescent="0.25">
      <c r="A1" s="60" t="s">
        <v>242</v>
      </c>
    </row>
    <row r="2" spans="1:1" x14ac:dyDescent="0.2">
      <c r="A2" s="57" t="s">
        <v>5</v>
      </c>
    </row>
    <row r="3" spans="1:1" x14ac:dyDescent="0.2">
      <c r="A3" s="57" t="s">
        <v>243</v>
      </c>
    </row>
    <row r="4" spans="1:1" x14ac:dyDescent="0.2">
      <c r="A4" s="57" t="s">
        <v>244</v>
      </c>
    </row>
    <row r="5" spans="1:1" x14ac:dyDescent="0.2">
      <c r="A5" s="57" t="s">
        <v>245</v>
      </c>
    </row>
    <row r="6" spans="1:1" x14ac:dyDescent="0.2">
      <c r="A6" s="59" t="s">
        <v>246</v>
      </c>
    </row>
    <row r="7" spans="1:1" ht="20.25" customHeight="1" x14ac:dyDescent="0.2">
      <c r="A7" s="58" t="s">
        <v>247</v>
      </c>
    </row>
    <row r="8" spans="1:1" x14ac:dyDescent="0.2">
      <c r="A8" s="57" t="s">
        <v>248</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Formulaire de demande de subsid</vt:lpstr>
      <vt:lpstr>Calcul</vt:lpstr>
      <vt:lpstr>Annexe 1</vt:lpstr>
      <vt:lpstr>Annexe 2</vt:lpstr>
      <vt:lpstr>Etat civil</vt:lpstr>
      <vt:lpstr>Calcul!Druckbereich</vt:lpstr>
      <vt:lpstr>'Formulaire de demande de subsid'!Druckbereich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Wyss Roger</dc:creator>
  <cp:lastModifiedBy>Wyss Roger</cp:lastModifiedBy>
  <cp:lastPrinted>2025-11-25T13:04:55Z</cp:lastPrinted>
  <dcterms:created xsi:type="dcterms:W3CDTF">2025-03-08T06:05:06Z</dcterms:created>
  <dcterms:modified xsi:type="dcterms:W3CDTF">2025-12-11T07:55:42Z</dcterms:modified>
</cp:coreProperties>
</file>